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10" yWindow="65206" windowWidth="14370" windowHeight="8205" activeTab="0"/>
  </bookViews>
  <sheets>
    <sheet name="TS19706CS  Flyback Design" sheetId="1" r:id="rId1"/>
  </sheets>
  <definedNames/>
  <calcPr fullCalcOnLoad="1"/>
</workbook>
</file>

<file path=xl/comments1.xml><?xml version="1.0" encoding="utf-8"?>
<comments xmlns="http://schemas.openxmlformats.org/spreadsheetml/2006/main">
  <authors>
    <author>Chris Lin </author>
  </authors>
  <commentList>
    <comment ref="B24" authorId="0">
      <text>
        <r>
          <rPr>
            <b/>
            <sz val="11"/>
            <rFont val="Arial"/>
            <family val="2"/>
          </rPr>
          <t xml:space="preserve">Maximum on time needs </t>
        </r>
        <r>
          <rPr>
            <b/>
            <sz val="11"/>
            <rFont val="細明體"/>
            <family val="3"/>
          </rPr>
          <t>≦</t>
        </r>
        <r>
          <rPr>
            <b/>
            <sz val="11"/>
            <rFont val="Arial"/>
            <family val="2"/>
          </rPr>
          <t>13µs</t>
        </r>
      </text>
    </comment>
  </commentList>
</comments>
</file>

<file path=xl/sharedStrings.xml><?xml version="1.0" encoding="utf-8"?>
<sst xmlns="http://schemas.openxmlformats.org/spreadsheetml/2006/main" count="129" uniqueCount="93">
  <si>
    <t>V</t>
  </si>
  <si>
    <t>mm^2</t>
  </si>
  <si>
    <t>Ω</t>
  </si>
  <si>
    <t>V</t>
  </si>
  <si>
    <t>A</t>
  </si>
  <si>
    <t>W</t>
  </si>
  <si>
    <t>Vrms</t>
  </si>
  <si>
    <t>Turns</t>
  </si>
  <si>
    <t>Check Vcc =</t>
  </si>
  <si>
    <t>V</t>
  </si>
  <si>
    <t xml:space="preserve">Ns_1 </t>
  </si>
  <si>
    <t>Na_1</t>
  </si>
  <si>
    <t>V</t>
  </si>
  <si>
    <t>V</t>
  </si>
  <si>
    <t>A</t>
  </si>
  <si>
    <t>W</t>
  </si>
  <si>
    <t>N*(VD+Vout)</t>
  </si>
  <si>
    <t>VDC</t>
  </si>
  <si>
    <t>Key in</t>
  </si>
  <si>
    <r>
      <t>Turn tatio N</t>
    </r>
    <r>
      <rPr>
        <sz val="12"/>
        <rFont val="Arial Unicode MS"/>
        <family val="2"/>
      </rPr>
      <t>=</t>
    </r>
  </si>
  <si>
    <t>Np_1</t>
  </si>
  <si>
    <t>Gauss</t>
  </si>
  <si>
    <t>NS</t>
  </si>
  <si>
    <t>RDMG_1</t>
  </si>
  <si>
    <t>RDMG_2</t>
  </si>
  <si>
    <t>Na</t>
  </si>
  <si>
    <t xml:space="preserve">     </t>
  </si>
  <si>
    <t xml:space="preserve">      </t>
  </si>
  <si>
    <t>DGM_OVP_Min_10</t>
  </si>
  <si>
    <t>DGM_OVP_Typ_10.5</t>
  </si>
  <si>
    <t>DGM_OVP_Max_11</t>
  </si>
  <si>
    <t>VCC_OVP_Min_31</t>
  </si>
  <si>
    <t>System OVP Value</t>
  </si>
  <si>
    <t>Min</t>
  </si>
  <si>
    <t>Typ</t>
  </si>
  <si>
    <t>Max</t>
  </si>
  <si>
    <t>V</t>
  </si>
  <si>
    <t>A</t>
  </si>
  <si>
    <t>KHz</t>
  </si>
  <si>
    <t>VCC_OVP_Min_34</t>
  </si>
  <si>
    <t>VCC_OVP_Min_32</t>
  </si>
  <si>
    <t>IC Vcc Voltage</t>
  </si>
  <si>
    <t>Power Output</t>
  </si>
  <si>
    <r>
      <t>Reflected Voltage N*(VF+Vout)</t>
    </r>
    <r>
      <rPr>
        <sz val="12"/>
        <color indexed="12"/>
        <rFont val="Arial Unicode MS"/>
        <family val="2"/>
      </rPr>
      <t xml:space="preserve"> Select</t>
    </r>
  </si>
  <si>
    <t>Turns Of Auxiliary Winding Na =</t>
  </si>
  <si>
    <t xml:space="preserve">Turns of Primary Side Np = </t>
  </si>
  <si>
    <t>Ae values of the core</t>
  </si>
  <si>
    <t>Turns of Secondary Side Ns =</t>
  </si>
  <si>
    <t>Efficiency (η)</t>
  </si>
  <si>
    <t>Output Voltage(Vout)</t>
  </si>
  <si>
    <t>Output Current (Iout)</t>
  </si>
  <si>
    <t>2nd Diode Forward Voltage (VF)</t>
  </si>
  <si>
    <t>Output Power (Pout)</t>
  </si>
  <si>
    <t>Input Power (Pin)</t>
  </si>
  <si>
    <r>
      <t xml:space="preserve">Min. Input Voltage  (Vac_min) </t>
    </r>
    <r>
      <rPr>
        <sz val="12"/>
        <color indexed="12"/>
        <rFont val="Arial Unicode MS"/>
        <family val="2"/>
      </rPr>
      <t>Select</t>
    </r>
  </si>
  <si>
    <t>Max. Duty Cycle Dmax @ Vac_min</t>
  </si>
  <si>
    <t>Select</t>
  </si>
  <si>
    <t>K_factor @ Vac_min</t>
  </si>
  <si>
    <t>K_factor @ Vac_max</t>
  </si>
  <si>
    <t>Maximum On time @ Vac_min</t>
  </si>
  <si>
    <t>Maximum Flux Density (Bmax)</t>
  </si>
  <si>
    <t>Min. Duty Cycle Dmin @ Vac_max</t>
  </si>
  <si>
    <t>Primary Side Peak Current @ Vac_min (Ipk)</t>
  </si>
  <si>
    <t>Primary Side Inductor Values Lp</t>
  </si>
  <si>
    <t xml:space="preserve">Suggest MOSFET Voltage rating </t>
  </si>
  <si>
    <t xml:space="preserve">Suggest 2nd Diode Voltage rating </t>
  </si>
  <si>
    <t xml:space="preserve"> Voltage Stress on 2nd Diode</t>
  </si>
  <si>
    <t xml:space="preserve"> Voltage Stress on MOSFE</t>
  </si>
  <si>
    <t>On time @ Vac_max</t>
  </si>
  <si>
    <t>Primary Side Peak Current @ Vac_max</t>
  </si>
  <si>
    <t>Switching Frequency Fsw @ Vac_max</t>
  </si>
  <si>
    <t>RCS =</t>
  </si>
  <si>
    <r>
      <t>Max. Input Voltage  (Vac_max)</t>
    </r>
    <r>
      <rPr>
        <sz val="12"/>
        <color indexed="12"/>
        <rFont val="Arial Unicode MS"/>
        <family val="2"/>
      </rPr>
      <t xml:space="preserve"> Select</t>
    </r>
  </si>
  <si>
    <t>Transformers Design</t>
  </si>
  <si>
    <t>Transformer inductance</t>
  </si>
  <si>
    <t>Calculation Winding Turn Ratio</t>
  </si>
  <si>
    <t>Control Component Parameter Settings</t>
  </si>
  <si>
    <t>CS Resistance Setting</t>
  </si>
  <si>
    <t>Vac(max) Operating</t>
  </si>
  <si>
    <t>Power Input</t>
  </si>
  <si>
    <t>Flyback Operation Parameter</t>
  </si>
  <si>
    <t>Step 3: Over Voltage Protection (OVP) Setting</t>
  </si>
  <si>
    <t>Value</t>
  </si>
  <si>
    <t>Unit</t>
  </si>
  <si>
    <t>Data Output</t>
  </si>
  <si>
    <t>µs</t>
  </si>
  <si>
    <t>µH</t>
  </si>
  <si>
    <t>kΩ</t>
  </si>
  <si>
    <t>Switching frequency fsw(min)@Vac_min</t>
  </si>
  <si>
    <t>Step 1: Input Electrical Parameters</t>
  </si>
  <si>
    <t xml:space="preserve">Step 2: Input Transformer Turns Ratio </t>
  </si>
  <si>
    <t>TS19706CS System Calculation Form (Isolation Flyback Design)</t>
  </si>
  <si>
    <t>Version: B1703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</si>
</sst>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_ "/>
    <numFmt numFmtId="177" formatCode="0.0000_ "/>
    <numFmt numFmtId="178" formatCode="0.000E+00"/>
    <numFmt numFmtId="179" formatCode="0.0_ "/>
    <numFmt numFmtId="180" formatCode="[$-404]yyyy&quot;年&quot;m&quot;月&quot;d&quot;日&quot;dddd"/>
    <numFmt numFmtId="181" formatCode="[$-404]AM/PM\ hh:mm:ss"/>
    <numFmt numFmtId="182" formatCode="[$-F400]h:mm:ss\ AM/PM"/>
    <numFmt numFmtId="183" formatCode="0_ "/>
    <numFmt numFmtId="184" formatCode="0.00_ "/>
    <numFmt numFmtId="185" formatCode="0.000_);[Red]\(0.0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m&quot;月&quot;d&quot;日&quot;"/>
    <numFmt numFmtId="190" formatCode="0.0000000_ "/>
    <numFmt numFmtId="191" formatCode="0.000000_ "/>
    <numFmt numFmtId="192" formatCode="0.00000_ "/>
    <numFmt numFmtId="193" formatCode="0.00000000_ "/>
    <numFmt numFmtId="194" formatCode="0.0000E+00"/>
    <numFmt numFmtId="195" formatCode="0.00000E+00"/>
    <numFmt numFmtId="196" formatCode="0.000000E+00"/>
    <numFmt numFmtId="197" formatCode="0.000000000_ "/>
  </numFmts>
  <fonts count="64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Arial"/>
      <family val="2"/>
    </font>
    <font>
      <b/>
      <sz val="12"/>
      <name val="Arial Unicode MS"/>
      <family val="2"/>
    </font>
    <font>
      <b/>
      <sz val="12"/>
      <color indexed="10"/>
      <name val="Arial Unicode MS"/>
      <family val="2"/>
    </font>
    <font>
      <sz val="12"/>
      <name val="Arial Unicode MS"/>
      <family val="2"/>
    </font>
    <font>
      <b/>
      <sz val="12"/>
      <color indexed="18"/>
      <name val="Arial Unicode MS"/>
      <family val="2"/>
    </font>
    <font>
      <sz val="12"/>
      <color indexed="15"/>
      <name val="Arial Unicode MS"/>
      <family val="2"/>
    </font>
    <font>
      <sz val="12"/>
      <color indexed="12"/>
      <name val="Arial Unicode MS"/>
      <family val="2"/>
    </font>
    <font>
      <sz val="12"/>
      <color indexed="47"/>
      <name val="Arial Unicode MS"/>
      <family val="2"/>
    </font>
    <font>
      <sz val="12"/>
      <color indexed="10"/>
      <name val="Arial Unicode MS"/>
      <family val="2"/>
    </font>
    <font>
      <sz val="12"/>
      <color indexed="8"/>
      <name val="Arial Unicode MS"/>
      <family val="2"/>
    </font>
    <font>
      <b/>
      <sz val="14"/>
      <name val="Arial Unicode MS"/>
      <family val="2"/>
    </font>
    <font>
      <b/>
      <sz val="11"/>
      <name val="細明體"/>
      <family val="3"/>
    </font>
    <font>
      <b/>
      <sz val="11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20"/>
      <color indexed="9"/>
      <name val="Arial Unicode MS"/>
      <family val="2"/>
    </font>
    <font>
      <b/>
      <sz val="18"/>
      <color indexed="9"/>
      <name val="Arial Unicode MS"/>
      <family val="2"/>
    </font>
    <font>
      <b/>
      <sz val="20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60"/>
      <name val="Arial Unicode MS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Arial Unicode MS"/>
      <family val="2"/>
    </font>
    <font>
      <sz val="12"/>
      <color rgb="FF0000FF"/>
      <name val="Arial Unicode MS"/>
      <family val="2"/>
    </font>
    <font>
      <b/>
      <sz val="20"/>
      <color theme="0"/>
      <name val="Arial Unicode MS"/>
      <family val="2"/>
    </font>
    <font>
      <b/>
      <sz val="12"/>
      <color theme="5" tint="-0.24997000396251678"/>
      <name val="Arial Unicode MS"/>
      <family val="2"/>
    </font>
    <font>
      <b/>
      <sz val="20"/>
      <color rgb="FFFF0000"/>
      <name val="Arial"/>
      <family val="2"/>
    </font>
    <font>
      <b/>
      <sz val="12"/>
      <color rgb="FFFF0000"/>
      <name val="Arial"/>
      <family val="2"/>
    </font>
    <font>
      <b/>
      <sz val="18"/>
      <color theme="0"/>
      <name val="Arial Unicode MS"/>
      <family val="2"/>
    </font>
    <font>
      <b/>
      <sz val="8"/>
      <name val="新細明體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699890613556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95" fontId="7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195" fontId="13" fillId="0" borderId="10" xfId="0" applyNumberFormat="1" applyFont="1" applyBorder="1" applyAlignment="1">
      <alignment horizontal="center" vertical="center"/>
    </xf>
    <xf numFmtId="0" fontId="7" fillId="0" borderId="0" xfId="0" applyFont="1" applyAlignment="1" quotePrefix="1">
      <alignment horizontal="center" vertical="center"/>
    </xf>
    <xf numFmtId="179" fontId="7" fillId="0" borderId="0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195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7" fillId="34" borderId="10" xfId="0" applyFont="1" applyFill="1" applyBorder="1" applyAlignment="1" applyProtection="1">
      <alignment horizontal="center" vertical="center"/>
      <protection hidden="1"/>
    </xf>
    <xf numFmtId="184" fontId="7" fillId="0" borderId="10" xfId="0" applyNumberFormat="1" applyFont="1" applyFill="1" applyBorder="1" applyAlignment="1" applyProtection="1">
      <alignment horizontal="center" vertical="center"/>
      <protection hidden="1"/>
    </xf>
    <xf numFmtId="184" fontId="7" fillId="34" borderId="10" xfId="0" applyNumberFormat="1" applyFont="1" applyFill="1" applyBorder="1" applyAlignment="1" applyProtection="1">
      <alignment horizontal="center" vertical="center"/>
      <protection hidden="1"/>
    </xf>
    <xf numFmtId="179" fontId="7" fillId="34" borderId="1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184" fontId="7" fillId="35" borderId="10" xfId="0" applyNumberFormat="1" applyFont="1" applyFill="1" applyBorder="1" applyAlignment="1" applyProtection="1">
      <alignment horizontal="center" vertical="center"/>
      <protection hidden="1"/>
    </xf>
    <xf numFmtId="184" fontId="56" fillId="34" borderId="10" xfId="0" applyNumberFormat="1" applyFont="1" applyFill="1" applyBorder="1" applyAlignment="1" applyProtection="1">
      <alignment horizontal="center" vertical="center"/>
      <protection hidden="1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10" fillId="36" borderId="10" xfId="0" applyFont="1" applyFill="1" applyBorder="1" applyAlignment="1" applyProtection="1">
      <alignment horizontal="center" vertical="center"/>
      <protection locked="0"/>
    </xf>
    <xf numFmtId="0" fontId="57" fillId="36" borderId="10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9" fontId="7" fillId="34" borderId="16" xfId="0" applyNumberFormat="1" applyFont="1" applyFill="1" applyBorder="1" applyAlignment="1" applyProtection="1">
      <alignment horizontal="center" vertical="center"/>
      <protection hidden="1"/>
    </xf>
    <xf numFmtId="0" fontId="5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33" borderId="15" xfId="0" applyFont="1" applyFill="1" applyBorder="1" applyAlignment="1" applyProtection="1">
      <alignment horizontal="center" vertical="center"/>
      <protection locked="0"/>
    </xf>
    <xf numFmtId="177" fontId="6" fillId="34" borderId="15" xfId="0" applyNumberFormat="1" applyFont="1" applyFill="1" applyBorder="1" applyAlignment="1" applyProtection="1">
      <alignment horizontal="center" vertical="center"/>
      <protection hidden="1"/>
    </xf>
    <xf numFmtId="184" fontId="6" fillId="34" borderId="15" xfId="0" applyNumberFormat="1" applyFont="1" applyFill="1" applyBorder="1" applyAlignment="1" applyProtection="1">
      <alignment horizontal="center" vertical="center"/>
      <protection hidden="1"/>
    </xf>
    <xf numFmtId="179" fontId="7" fillId="34" borderId="15" xfId="0" applyNumberFormat="1" applyFont="1" applyFill="1" applyBorder="1" applyAlignment="1" applyProtection="1">
      <alignment horizontal="center" vertical="center"/>
      <protection hidden="1"/>
    </xf>
    <xf numFmtId="177" fontId="7" fillId="34" borderId="15" xfId="0" applyNumberFormat="1" applyFont="1" applyFill="1" applyBorder="1" applyAlignment="1" applyProtection="1">
      <alignment horizontal="center" vertical="center"/>
      <protection hidden="1"/>
    </xf>
    <xf numFmtId="0" fontId="5" fillId="2" borderId="12" xfId="0" applyFont="1" applyFill="1" applyBorder="1" applyAlignment="1">
      <alignment horizontal="center" vertical="center"/>
    </xf>
    <xf numFmtId="18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58" fillId="0" borderId="0" xfId="0" applyFont="1" applyFill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184" fontId="56" fillId="34" borderId="15" xfId="0" applyNumberFormat="1" applyFont="1" applyFill="1" applyBorder="1" applyAlignment="1" applyProtection="1">
      <alignment horizontal="center" vertical="center"/>
      <protection hidden="1"/>
    </xf>
    <xf numFmtId="0" fontId="7" fillId="2" borderId="17" xfId="0" applyFont="1" applyFill="1" applyBorder="1" applyAlignment="1">
      <alignment horizontal="center" vertical="center" wrapText="1"/>
    </xf>
    <xf numFmtId="184" fontId="7" fillId="0" borderId="16" xfId="0" applyNumberFormat="1" applyFont="1" applyFill="1" applyBorder="1" applyAlignment="1" applyProtection="1">
      <alignment horizontal="center" vertical="center"/>
      <protection hidden="1"/>
    </xf>
    <xf numFmtId="0" fontId="5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59" fillId="2" borderId="24" xfId="0" applyFont="1" applyFill="1" applyBorder="1" applyAlignment="1">
      <alignment horizontal="center" vertical="center"/>
    </xf>
    <xf numFmtId="0" fontId="59" fillId="2" borderId="15" xfId="0" applyFont="1" applyFill="1" applyBorder="1" applyAlignment="1">
      <alignment horizontal="center" vertical="center"/>
    </xf>
    <xf numFmtId="0" fontId="14" fillId="37" borderId="25" xfId="0" applyFont="1" applyFill="1" applyBorder="1" applyAlignment="1">
      <alignment horizontal="center" vertical="center" wrapText="1"/>
    </xf>
    <xf numFmtId="0" fontId="14" fillId="37" borderId="26" xfId="0" applyFont="1" applyFill="1" applyBorder="1" applyAlignment="1">
      <alignment horizontal="center" vertical="center" wrapText="1"/>
    </xf>
    <xf numFmtId="0" fontId="14" fillId="37" borderId="27" xfId="0" applyFont="1" applyFill="1" applyBorder="1" applyAlignment="1">
      <alignment horizontal="center" vertical="center" wrapText="1"/>
    </xf>
    <xf numFmtId="0" fontId="60" fillId="0" borderId="28" xfId="0" applyNumberFormat="1" applyFont="1" applyFill="1" applyBorder="1" applyAlignment="1" applyProtection="1">
      <alignment horizontal="center" vertical="center"/>
      <protection hidden="1"/>
    </xf>
    <xf numFmtId="0" fontId="61" fillId="0" borderId="29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62" fillId="38" borderId="0" xfId="0" applyFont="1" applyFill="1" applyAlignment="1">
      <alignment horizontal="center" vertical="center" wrapText="1"/>
    </xf>
    <xf numFmtId="0" fontId="62" fillId="0" borderId="0" xfId="0" applyFont="1" applyFill="1" applyAlignment="1">
      <alignment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3">
    <dxf>
      <font>
        <color indexed="39"/>
      </font>
    </dxf>
    <dxf>
      <font>
        <color indexed="39"/>
      </font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</xdr:row>
      <xdr:rowOff>28575</xdr:rowOff>
    </xdr:from>
    <xdr:to>
      <xdr:col>0</xdr:col>
      <xdr:colOff>3095625</xdr:colOff>
      <xdr:row>2</xdr:row>
      <xdr:rowOff>657225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rcRect b="27095"/>
        <a:stretch>
          <a:fillRect/>
        </a:stretch>
      </xdr:blipFill>
      <xdr:spPr>
        <a:xfrm>
          <a:off x="9525" y="466725"/>
          <a:ext cx="30861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Q79"/>
  <sheetViews>
    <sheetView tabSelected="1"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D8" sqref="D8"/>
    </sheetView>
  </sheetViews>
  <sheetFormatPr defaultColWidth="9.00390625" defaultRowHeight="16.5"/>
  <cols>
    <col min="1" max="1" width="41.50390625" style="15" customWidth="1"/>
    <col min="2" max="3" width="33.00390625" style="1" customWidth="1"/>
    <col min="4" max="4" width="20.125" style="1" customWidth="1"/>
    <col min="5" max="6" width="20.375" style="1" customWidth="1"/>
    <col min="7" max="12" width="9.00390625" style="1" customWidth="1"/>
    <col min="13" max="14" width="9.00390625" style="1" hidden="1" customWidth="1"/>
    <col min="15" max="95" width="13.625" style="1" hidden="1" customWidth="1"/>
    <col min="96" max="16384" width="9.00390625" style="1" customWidth="1"/>
  </cols>
  <sheetData>
    <row r="1" ht="17.25"/>
    <row r="2" ht="17.25">
      <c r="C2" s="1" t="s">
        <v>92</v>
      </c>
    </row>
    <row r="3" spans="2:4" ht="60" customHeight="1">
      <c r="B3" s="79" t="s">
        <v>91</v>
      </c>
      <c r="C3" s="79"/>
      <c r="D3" s="80"/>
    </row>
    <row r="4" spans="2:3" ht="15" customHeight="1" thickBot="1">
      <c r="B4" s="49"/>
      <c r="C4" s="49"/>
    </row>
    <row r="5" spans="1:6" ht="20.25">
      <c r="A5" s="72" t="s">
        <v>89</v>
      </c>
      <c r="B5" s="73"/>
      <c r="C5" s="74"/>
      <c r="E5" s="50"/>
      <c r="F5" s="2" t="s">
        <v>18</v>
      </c>
    </row>
    <row r="6" spans="1:6" ht="19.5" customHeight="1">
      <c r="A6" s="40" t="s">
        <v>42</v>
      </c>
      <c r="B6" s="28" t="s">
        <v>82</v>
      </c>
      <c r="C6" s="47" t="s">
        <v>83</v>
      </c>
      <c r="E6" s="51"/>
      <c r="F6" s="2" t="s">
        <v>84</v>
      </c>
    </row>
    <row r="7" spans="1:35" ht="17.25">
      <c r="A7" s="30" t="s">
        <v>49</v>
      </c>
      <c r="B7" s="16">
        <v>54</v>
      </c>
      <c r="C7" s="31" t="s">
        <v>3</v>
      </c>
      <c r="E7" s="52"/>
      <c r="F7" s="2" t="s">
        <v>56</v>
      </c>
      <c r="M7" s="3"/>
      <c r="N7" s="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</row>
    <row r="8" spans="1:35" ht="17.25">
      <c r="A8" s="30" t="s">
        <v>50</v>
      </c>
      <c r="B8" s="16">
        <v>1.1</v>
      </c>
      <c r="C8" s="31" t="s">
        <v>4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17.25">
      <c r="A9" s="30" t="s">
        <v>51</v>
      </c>
      <c r="B9" s="16">
        <v>1.25</v>
      </c>
      <c r="C9" s="31" t="s">
        <v>0</v>
      </c>
      <c r="D9" s="5"/>
      <c r="M9" s="3"/>
      <c r="N9" s="3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1:35" ht="17.25">
      <c r="A10" s="30" t="s">
        <v>52</v>
      </c>
      <c r="B10" s="17">
        <f>(B7+B9)*B8</f>
        <v>60.775000000000006</v>
      </c>
      <c r="C10" s="31" t="s">
        <v>5</v>
      </c>
      <c r="M10" s="3"/>
      <c r="N10" s="3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</row>
    <row r="11" spans="1:35" ht="17.25">
      <c r="A11" s="30" t="s">
        <v>48</v>
      </c>
      <c r="B11" s="24">
        <v>0.87</v>
      </c>
      <c r="C11" s="31"/>
      <c r="D11" s="53"/>
      <c r="E11" s="7"/>
      <c r="M11" s="3"/>
      <c r="N11" s="3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</row>
    <row r="12" spans="1:35" ht="17.25">
      <c r="A12" s="30" t="s">
        <v>53</v>
      </c>
      <c r="B12" s="19">
        <f>B10/B11</f>
        <v>69.85632183908046</v>
      </c>
      <c r="C12" s="31" t="s">
        <v>15</v>
      </c>
      <c r="D12" s="54"/>
      <c r="E12" s="7"/>
      <c r="M12" s="3"/>
      <c r="N12" s="3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</row>
    <row r="13" spans="1:35" ht="17.25">
      <c r="A13" s="30" t="s">
        <v>41</v>
      </c>
      <c r="B13" s="16">
        <v>21</v>
      </c>
      <c r="C13" s="31" t="s">
        <v>3</v>
      </c>
      <c r="D13" s="55"/>
      <c r="E13" s="7"/>
      <c r="M13" s="3"/>
      <c r="N13" s="3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</row>
    <row r="14" spans="1:35" ht="17.25">
      <c r="A14" s="40" t="s">
        <v>79</v>
      </c>
      <c r="B14" s="27"/>
      <c r="C14" s="41"/>
      <c r="D14" s="3"/>
      <c r="M14" s="3"/>
      <c r="N14" s="3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</row>
    <row r="15" spans="1:35" ht="17.25">
      <c r="A15" s="30" t="s">
        <v>54</v>
      </c>
      <c r="B15" s="25">
        <v>90</v>
      </c>
      <c r="C15" s="31" t="s">
        <v>6</v>
      </c>
      <c r="E15" s="6"/>
      <c r="M15" s="3"/>
      <c r="N15" s="3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</row>
    <row r="16" spans="1:35" ht="17.25">
      <c r="A16" s="30" t="s">
        <v>72</v>
      </c>
      <c r="B16" s="26">
        <v>265</v>
      </c>
      <c r="C16" s="31" t="s">
        <v>6</v>
      </c>
      <c r="E16" s="6"/>
      <c r="M16" s="3"/>
      <c r="N16" s="3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</row>
    <row r="17" spans="1:35" ht="17.25">
      <c r="A17" s="40" t="s">
        <v>80</v>
      </c>
      <c r="B17" s="27"/>
      <c r="C17" s="41"/>
      <c r="E17" s="6"/>
      <c r="M17" s="3"/>
      <c r="N17" s="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</row>
    <row r="18" spans="1:35" ht="17.25">
      <c r="A18" s="30" t="s">
        <v>88</v>
      </c>
      <c r="B18" s="16">
        <v>50</v>
      </c>
      <c r="C18" s="31" t="s">
        <v>38</v>
      </c>
      <c r="D18" s="5"/>
      <c r="M18" s="3"/>
      <c r="N18" s="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</row>
    <row r="19" spans="1:35" ht="17.25">
      <c r="A19" s="30" t="s">
        <v>43</v>
      </c>
      <c r="B19" s="25">
        <v>125</v>
      </c>
      <c r="C19" s="31" t="s">
        <v>17</v>
      </c>
      <c r="D19" s="5"/>
      <c r="M19" s="3"/>
      <c r="N19" s="3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</row>
    <row r="20" spans="1:35" ht="17.25" hidden="1">
      <c r="A20" s="30" t="s">
        <v>55</v>
      </c>
      <c r="B20" s="12">
        <f>B19/(SQRT(2)*B15+B19)</f>
        <v>0.4954827420822944</v>
      </c>
      <c r="C20" s="31"/>
      <c r="D20" s="3"/>
      <c r="M20" s="3"/>
      <c r="N20" s="3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</row>
    <row r="21" spans="1:35" ht="17.25" hidden="1">
      <c r="A21" s="30" t="s">
        <v>61</v>
      </c>
      <c r="B21" s="12">
        <f>B19/(SQRT(2)*B16+B19)</f>
        <v>0.2501167574893553</v>
      </c>
      <c r="C21" s="31"/>
      <c r="D21" s="3"/>
      <c r="M21" s="3"/>
      <c r="N21" s="3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</row>
    <row r="22" spans="1:35" ht="17.25" hidden="1">
      <c r="A22" s="30" t="s">
        <v>57</v>
      </c>
      <c r="B22" s="13">
        <f>INDEX(N56:CQ79,MATCH(B15,N57:N79,0)+1,MATCH(B19,O56:CQ56,0)+1)</f>
        <v>0.006811782309282629</v>
      </c>
      <c r="C22" s="31"/>
      <c r="D22" s="3"/>
      <c r="M22" s="3"/>
      <c r="N22" s="3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ht="17.25" hidden="1">
      <c r="A23" s="30" t="s">
        <v>58</v>
      </c>
      <c r="B23" s="13">
        <f>INDEX(N56:CQ79,MATCH(B16,N57:N79,0)+1,MATCH(B19,O56:CQ56,0)+1)</f>
        <v>0.003650346231063457</v>
      </c>
      <c r="C23" s="31"/>
      <c r="D23" s="3"/>
      <c r="M23" s="3"/>
      <c r="N23" s="3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</row>
    <row r="24" spans="1:35" ht="17.25">
      <c r="A24" s="30" t="s">
        <v>59</v>
      </c>
      <c r="B24" s="17">
        <f>1/(B18*10^3)*B20*10^6</f>
        <v>9.909654841645889</v>
      </c>
      <c r="C24" s="31" t="s">
        <v>85</v>
      </c>
      <c r="D24" s="60"/>
      <c r="E24" s="61"/>
      <c r="M24" s="3"/>
      <c r="N24" s="3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ht="27" thickBot="1">
      <c r="A25" s="32"/>
      <c r="B25" s="75" t="str">
        <f>IF(B24&lt;=13,"PASS","Fail,Please Increase Fsw")</f>
        <v>PASS</v>
      </c>
      <c r="C25" s="76"/>
      <c r="M25" s="3"/>
      <c r="N25" s="3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</row>
    <row r="26" spans="1:35" s="3" customFormat="1" ht="18" thickBot="1">
      <c r="A26" s="14"/>
      <c r="B26" s="29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</row>
    <row r="27" spans="1:35" ht="20.25">
      <c r="A27" s="72" t="s">
        <v>90</v>
      </c>
      <c r="B27" s="73"/>
      <c r="C27" s="74"/>
      <c r="D27" s="1" t="s">
        <v>27</v>
      </c>
      <c r="M27" s="3"/>
      <c r="N27" s="3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</row>
    <row r="28" spans="1:35" ht="17.25">
      <c r="A28" s="40" t="s">
        <v>73</v>
      </c>
      <c r="B28" s="28" t="s">
        <v>82</v>
      </c>
      <c r="C28" s="47" t="s">
        <v>83</v>
      </c>
      <c r="M28" s="3"/>
      <c r="N28" s="3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</row>
    <row r="29" spans="1:35" ht="17.25">
      <c r="A29" s="30" t="s">
        <v>46</v>
      </c>
      <c r="B29" s="42">
        <v>118</v>
      </c>
      <c r="C29" s="35" t="s">
        <v>1</v>
      </c>
      <c r="D29" s="7"/>
      <c r="E29" s="7" t="s">
        <v>26</v>
      </c>
      <c r="M29" s="3"/>
      <c r="N29" s="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</row>
    <row r="30" spans="1:5" ht="17.25">
      <c r="A30" s="30" t="s">
        <v>60</v>
      </c>
      <c r="B30" s="42">
        <v>3400</v>
      </c>
      <c r="C30" s="35" t="s">
        <v>21</v>
      </c>
      <c r="D30" s="7"/>
      <c r="E30" s="7"/>
    </row>
    <row r="31" spans="1:3" ht="17.25">
      <c r="A31" s="40" t="s">
        <v>74</v>
      </c>
      <c r="B31" s="28" t="s">
        <v>82</v>
      </c>
      <c r="C31" s="47" t="s">
        <v>83</v>
      </c>
    </row>
    <row r="32" spans="1:3" ht="17.25">
      <c r="A32" s="30" t="s">
        <v>62</v>
      </c>
      <c r="B32" s="43">
        <f>B12*2*PI()/(B22*B15*SQRT(2)*B19)</f>
        <v>4.050021256693658</v>
      </c>
      <c r="C32" s="31" t="s">
        <v>14</v>
      </c>
    </row>
    <row r="33" spans="1:3" ht="17.25">
      <c r="A33" s="30" t="s">
        <v>63</v>
      </c>
      <c r="B33" s="43">
        <f>B15*SQRT(2)*B20*(1/B18*10^-3)/(B32)*10^6</f>
        <v>311.42877156747426</v>
      </c>
      <c r="C33" s="31" t="s">
        <v>86</v>
      </c>
    </row>
    <row r="34" spans="1:3" ht="17.25">
      <c r="A34" s="40" t="s">
        <v>75</v>
      </c>
      <c r="B34" s="28" t="s">
        <v>82</v>
      </c>
      <c r="C34" s="47" t="s">
        <v>83</v>
      </c>
    </row>
    <row r="35" spans="1:3" ht="17.25">
      <c r="A35" s="30" t="s">
        <v>20</v>
      </c>
      <c r="B35" s="18">
        <f>B33*10^-6*B32/(B30*10^-4*B29*10^-6)</f>
        <v>31.438014576128218</v>
      </c>
      <c r="C35" s="31" t="s">
        <v>7</v>
      </c>
    </row>
    <row r="36" spans="1:3" ht="17.25">
      <c r="A36" s="36" t="s">
        <v>45</v>
      </c>
      <c r="B36" s="44">
        <f>ROUND(B35,0)</f>
        <v>31</v>
      </c>
      <c r="C36" s="31" t="s">
        <v>7</v>
      </c>
    </row>
    <row r="37" spans="1:3" ht="17.25">
      <c r="A37" s="37" t="s">
        <v>19</v>
      </c>
      <c r="B37" s="19">
        <f>B19/(B7+B9)</f>
        <v>2.262443438914027</v>
      </c>
      <c r="C37" s="31"/>
    </row>
    <row r="38" spans="1:3" ht="17.25">
      <c r="A38" s="30" t="s">
        <v>10</v>
      </c>
      <c r="B38" s="18">
        <f>B36/((B15*SQRT(2)*B20)/((B7+B9)*(1-B20)))</f>
        <v>13.701999999999998</v>
      </c>
      <c r="C38" s="31" t="s">
        <v>7</v>
      </c>
    </row>
    <row r="39" spans="1:6" ht="17.25">
      <c r="A39" s="38" t="s">
        <v>47</v>
      </c>
      <c r="B39" s="44">
        <f>ROUND(B38,0)</f>
        <v>14</v>
      </c>
      <c r="C39" s="31" t="s">
        <v>7</v>
      </c>
      <c r="D39" s="3"/>
      <c r="E39" s="48"/>
      <c r="F39" s="3"/>
    </row>
    <row r="40" spans="1:7" ht="17.25">
      <c r="A40" s="30" t="s">
        <v>11</v>
      </c>
      <c r="B40" s="18">
        <f>(B13)/(B7)*B39</f>
        <v>5.444444444444445</v>
      </c>
      <c r="C40" s="31" t="s">
        <v>7</v>
      </c>
      <c r="D40" s="3"/>
      <c r="E40" s="48"/>
      <c r="F40" s="3"/>
      <c r="G40" s="10"/>
    </row>
    <row r="41" spans="1:6" ht="17.25">
      <c r="A41" s="38" t="s">
        <v>44</v>
      </c>
      <c r="B41" s="44">
        <f>ROUND(B40,0)</f>
        <v>5</v>
      </c>
      <c r="C41" s="31" t="s">
        <v>7</v>
      </c>
      <c r="D41" s="3"/>
      <c r="E41" s="48"/>
      <c r="F41" s="3"/>
    </row>
    <row r="42" spans="1:6" ht="17.25">
      <c r="A42" s="30" t="s">
        <v>8</v>
      </c>
      <c r="B42" s="19">
        <f>((B41*(B7))/B39)</f>
        <v>19.285714285714285</v>
      </c>
      <c r="C42" s="31" t="s">
        <v>9</v>
      </c>
      <c r="D42" s="3"/>
      <c r="E42" s="48"/>
      <c r="F42" s="3"/>
    </row>
    <row r="43" spans="1:5" ht="17.25">
      <c r="A43" s="40" t="s">
        <v>76</v>
      </c>
      <c r="B43" s="28" t="s">
        <v>82</v>
      </c>
      <c r="C43" s="47" t="s">
        <v>83</v>
      </c>
      <c r="E43" s="21"/>
    </row>
    <row r="44" spans="1:6" ht="34.5">
      <c r="A44" s="30" t="s">
        <v>66</v>
      </c>
      <c r="B44" s="45">
        <f>(B16*SQRT(2)/B37+B7)</f>
        <v>219.64683456076062</v>
      </c>
      <c r="C44" s="31" t="s">
        <v>12</v>
      </c>
      <c r="D44" s="56" t="s">
        <v>65</v>
      </c>
      <c r="E44" s="20">
        <f>B44*1.15</f>
        <v>252.5938597448747</v>
      </c>
      <c r="F44" s="2" t="s">
        <v>13</v>
      </c>
    </row>
    <row r="45" spans="1:6" ht="34.5">
      <c r="A45" s="30" t="s">
        <v>67</v>
      </c>
      <c r="B45" s="45">
        <f>B16*SQRT(2)+(B7+B9)*B37</f>
        <v>499.7665940288702</v>
      </c>
      <c r="C45" s="31" t="s">
        <v>0</v>
      </c>
      <c r="D45" s="56" t="s">
        <v>64</v>
      </c>
      <c r="E45" s="20">
        <f>B45+B19</f>
        <v>624.7665940288703</v>
      </c>
      <c r="F45" s="2" t="s">
        <v>0</v>
      </c>
    </row>
    <row r="46" spans="1:4" ht="17.25">
      <c r="A46" s="40" t="s">
        <v>77</v>
      </c>
      <c r="B46" s="28" t="s">
        <v>82</v>
      </c>
      <c r="C46" s="47" t="s">
        <v>83</v>
      </c>
      <c r="D46" s="8"/>
    </row>
    <row r="47" spans="1:4" ht="17.25">
      <c r="A47" s="37" t="s">
        <v>71</v>
      </c>
      <c r="B47" s="43">
        <f>0.333*B36/B39*B11/2/B8</f>
        <v>0.29159123376623375</v>
      </c>
      <c r="C47" s="31" t="s">
        <v>2</v>
      </c>
      <c r="D47" s="8"/>
    </row>
    <row r="48" spans="1:3" ht="17.25">
      <c r="A48" s="40" t="s">
        <v>78</v>
      </c>
      <c r="B48" s="28" t="s">
        <v>82</v>
      </c>
      <c r="C48" s="47" t="s">
        <v>83</v>
      </c>
    </row>
    <row r="49" spans="1:3" ht="17.25">
      <c r="A49" s="30" t="s">
        <v>69</v>
      </c>
      <c r="B49" s="46">
        <f>1000*B12*2*PI()/(B23*B16*SQRT(2)*B19)/1000</f>
        <v>2.5667326776798984</v>
      </c>
      <c r="C49" s="31" t="s">
        <v>37</v>
      </c>
    </row>
    <row r="50" spans="1:3" ht="17.25">
      <c r="A50" s="30" t="s">
        <v>68</v>
      </c>
      <c r="B50" s="17">
        <f>B33*10^-6*B49/(B16*SQRT(2))*10^6</f>
        <v>2.132939321401646</v>
      </c>
      <c r="C50" s="31" t="s">
        <v>85</v>
      </c>
    </row>
    <row r="51" spans="1:3" ht="18" thickBot="1">
      <c r="A51" s="32" t="s">
        <v>70</v>
      </c>
      <c r="B51" s="39">
        <f>1/(B50*10^-6/B21)/1000</f>
        <v>117.26388790328684</v>
      </c>
      <c r="C51" s="33" t="s">
        <v>38</v>
      </c>
    </row>
    <row r="52" spans="1:3" ht="18" thickBot="1">
      <c r="A52" s="14"/>
      <c r="B52" s="11"/>
      <c r="C52" s="3"/>
    </row>
    <row r="53" spans="1:3" ht="20.25">
      <c r="A53" s="72" t="s">
        <v>81</v>
      </c>
      <c r="B53" s="73"/>
      <c r="C53" s="74"/>
    </row>
    <row r="54" spans="1:6" ht="17.25">
      <c r="A54" s="58"/>
      <c r="B54" s="28" t="s">
        <v>82</v>
      </c>
      <c r="C54" s="47" t="s">
        <v>83</v>
      </c>
      <c r="D54" s="70" t="s">
        <v>32</v>
      </c>
      <c r="E54" s="70"/>
      <c r="F54" s="71"/>
    </row>
    <row r="55" spans="1:95" ht="17.25">
      <c r="A55" s="77" t="s">
        <v>22</v>
      </c>
      <c r="B55" s="22">
        <f>B39</f>
        <v>14</v>
      </c>
      <c r="C55" s="31" t="s">
        <v>7</v>
      </c>
      <c r="D55" s="34" t="s">
        <v>33</v>
      </c>
      <c r="E55" s="2" t="s">
        <v>34</v>
      </c>
      <c r="F55" s="2" t="s">
        <v>35</v>
      </c>
      <c r="M55" s="64"/>
      <c r="N55" s="65"/>
      <c r="O55" s="62" t="s">
        <v>16</v>
      </c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</row>
    <row r="56" spans="1:95" ht="17.25">
      <c r="A56" s="77" t="s">
        <v>25</v>
      </c>
      <c r="B56" s="22">
        <f>B41</f>
        <v>5</v>
      </c>
      <c r="C56" s="31" t="s">
        <v>7</v>
      </c>
      <c r="D56" s="57">
        <f>MIN(B59,B62)</f>
        <v>86.8</v>
      </c>
      <c r="E56" s="23">
        <f>MIN(B60,B63)</f>
        <v>89.60000000000001</v>
      </c>
      <c r="F56" s="23">
        <f>MIN(B61,B64)</f>
        <v>95.2</v>
      </c>
      <c r="M56" s="66"/>
      <c r="N56" s="67"/>
      <c r="O56" s="2">
        <v>70</v>
      </c>
      <c r="P56" s="2">
        <v>71</v>
      </c>
      <c r="Q56" s="2">
        <v>72</v>
      </c>
      <c r="R56" s="2">
        <v>73</v>
      </c>
      <c r="S56" s="2">
        <v>74</v>
      </c>
      <c r="T56" s="2">
        <v>75</v>
      </c>
      <c r="U56" s="2">
        <v>76</v>
      </c>
      <c r="V56" s="2">
        <v>77</v>
      </c>
      <c r="W56" s="2">
        <v>78</v>
      </c>
      <c r="X56" s="2">
        <v>79</v>
      </c>
      <c r="Y56" s="2">
        <v>80</v>
      </c>
      <c r="Z56" s="2">
        <v>81</v>
      </c>
      <c r="AA56" s="2">
        <v>82</v>
      </c>
      <c r="AB56" s="2">
        <v>83</v>
      </c>
      <c r="AC56" s="2">
        <v>84</v>
      </c>
      <c r="AD56" s="2">
        <v>85</v>
      </c>
      <c r="AE56" s="2">
        <v>86</v>
      </c>
      <c r="AF56" s="2">
        <v>87</v>
      </c>
      <c r="AG56" s="2">
        <v>88</v>
      </c>
      <c r="AH56" s="2">
        <v>89</v>
      </c>
      <c r="AI56" s="2">
        <v>90</v>
      </c>
      <c r="AJ56" s="2">
        <v>91</v>
      </c>
      <c r="AK56" s="2">
        <v>92</v>
      </c>
      <c r="AL56" s="2">
        <v>93</v>
      </c>
      <c r="AM56" s="2">
        <v>94</v>
      </c>
      <c r="AN56" s="2">
        <v>95</v>
      </c>
      <c r="AO56" s="2">
        <v>96</v>
      </c>
      <c r="AP56" s="2">
        <v>97</v>
      </c>
      <c r="AQ56" s="2">
        <v>98</v>
      </c>
      <c r="AR56" s="2">
        <v>99</v>
      </c>
      <c r="AS56" s="2">
        <v>100</v>
      </c>
      <c r="AT56" s="2">
        <v>101</v>
      </c>
      <c r="AU56" s="2">
        <v>102</v>
      </c>
      <c r="AV56" s="2">
        <v>103</v>
      </c>
      <c r="AW56" s="2">
        <v>104</v>
      </c>
      <c r="AX56" s="2">
        <v>105</v>
      </c>
      <c r="AY56" s="2">
        <v>106</v>
      </c>
      <c r="AZ56" s="2">
        <v>107</v>
      </c>
      <c r="BA56" s="2">
        <v>108</v>
      </c>
      <c r="BB56" s="2">
        <v>109</v>
      </c>
      <c r="BC56" s="2">
        <v>110</v>
      </c>
      <c r="BD56" s="2">
        <v>111</v>
      </c>
      <c r="BE56" s="2">
        <v>112</v>
      </c>
      <c r="BF56" s="2">
        <v>113</v>
      </c>
      <c r="BG56" s="2">
        <v>114</v>
      </c>
      <c r="BH56" s="2">
        <v>115</v>
      </c>
      <c r="BI56" s="2">
        <v>116</v>
      </c>
      <c r="BJ56" s="2">
        <v>117</v>
      </c>
      <c r="BK56" s="2">
        <v>118</v>
      </c>
      <c r="BL56" s="2">
        <v>119</v>
      </c>
      <c r="BM56" s="2">
        <v>120</v>
      </c>
      <c r="BN56" s="2">
        <v>121</v>
      </c>
      <c r="BO56" s="2">
        <v>122</v>
      </c>
      <c r="BP56" s="2">
        <v>123</v>
      </c>
      <c r="BQ56" s="2">
        <v>124</v>
      </c>
      <c r="BR56" s="2">
        <v>125</v>
      </c>
      <c r="BS56" s="2">
        <v>126</v>
      </c>
      <c r="BT56" s="2">
        <v>127</v>
      </c>
      <c r="BU56" s="2">
        <v>128</v>
      </c>
      <c r="BV56" s="2">
        <v>129</v>
      </c>
      <c r="BW56" s="2">
        <v>130</v>
      </c>
      <c r="BX56" s="2">
        <v>131</v>
      </c>
      <c r="BY56" s="2">
        <v>132</v>
      </c>
      <c r="BZ56" s="2">
        <v>133</v>
      </c>
      <c r="CA56" s="2">
        <v>134</v>
      </c>
      <c r="CB56" s="2">
        <v>135</v>
      </c>
      <c r="CC56" s="2">
        <v>136</v>
      </c>
      <c r="CD56" s="2">
        <v>137</v>
      </c>
      <c r="CE56" s="2">
        <v>138</v>
      </c>
      <c r="CF56" s="2">
        <v>139</v>
      </c>
      <c r="CG56" s="2">
        <v>140</v>
      </c>
      <c r="CH56" s="2">
        <v>141</v>
      </c>
      <c r="CI56" s="2">
        <v>142</v>
      </c>
      <c r="CJ56" s="2">
        <v>143</v>
      </c>
      <c r="CK56" s="2">
        <v>144</v>
      </c>
      <c r="CL56" s="2">
        <v>145</v>
      </c>
      <c r="CM56" s="2">
        <v>146</v>
      </c>
      <c r="CN56" s="2">
        <v>147</v>
      </c>
      <c r="CO56" s="2">
        <v>148</v>
      </c>
      <c r="CP56" s="2">
        <v>149</v>
      </c>
      <c r="CQ56" s="2">
        <v>150</v>
      </c>
    </row>
    <row r="57" spans="1:95" ht="17.25">
      <c r="A57" s="77" t="s">
        <v>23</v>
      </c>
      <c r="B57" s="16">
        <v>82</v>
      </c>
      <c r="C57" s="31" t="s">
        <v>87</v>
      </c>
      <c r="D57" s="34" t="s">
        <v>36</v>
      </c>
      <c r="E57" s="2" t="s">
        <v>36</v>
      </c>
      <c r="F57" s="2" t="s">
        <v>36</v>
      </c>
      <c r="M57" s="68"/>
      <c r="N57" s="2">
        <v>90</v>
      </c>
      <c r="O57" s="9">
        <v>0.00899627489271578</v>
      </c>
      <c r="P57" s="9">
        <v>0.008943739537764516</v>
      </c>
      <c r="Q57" s="9">
        <v>0.00889183425516459</v>
      </c>
      <c r="R57" s="9">
        <v>0.008840547307556896</v>
      </c>
      <c r="S57" s="9">
        <v>0.00878986726215207</v>
      </c>
      <c r="T57" s="9">
        <v>0.008739782980328308</v>
      </c>
      <c r="U57" s="9">
        <v>0.008690283607680399</v>
      </c>
      <c r="V57" s="9">
        <v>0.008641358564495657</v>
      </c>
      <c r="W57" s="9">
        <v>0.008592997536634237</v>
      </c>
      <c r="X57" s="9">
        <v>0.008545190466792635</v>
      </c>
      <c r="Y57" s="9">
        <v>0.00849792754613051</v>
      </c>
      <c r="Z57" s="9">
        <v>0.008451199206242278</v>
      </c>
      <c r="AA57" s="9">
        <v>0.008404996111456023</v>
      </c>
      <c r="AB57" s="9">
        <v>0.008359309151443329</v>
      </c>
      <c r="AC57" s="9">
        <v>0.008314129434124549</v>
      </c>
      <c r="AD57" s="9">
        <v>0.00826944827885518</v>
      </c>
      <c r="AE57" s="9">
        <v>0.008225257209879572</v>
      </c>
      <c r="AF57" s="9">
        <v>0.008181547950039185</v>
      </c>
      <c r="AG57" s="9">
        <v>0.008138312414723212</v>
      </c>
      <c r="AH57" s="9">
        <v>0.008095542706050346</v>
      </c>
      <c r="AI57" s="9">
        <v>0.00805323110727064</v>
      </c>
      <c r="AJ57" s="9">
        <v>0.008011370077377499</v>
      </c>
      <c r="AK57" s="9">
        <v>0.007969952245920151</v>
      </c>
      <c r="AL57" s="9">
        <v>0.007928970408007406</v>
      </c>
      <c r="AM57" s="9">
        <v>0.007888417519494227</v>
      </c>
      <c r="AN57" s="9">
        <v>0.007848286692342945</v>
      </c>
      <c r="AO57" s="9">
        <v>0.007808571190151358</v>
      </c>
      <c r="AP57" s="9">
        <v>0.007769264423840493</v>
      </c>
      <c r="AQ57" s="9">
        <v>0.00773035994749507</v>
      </c>
      <c r="AR57" s="9">
        <v>0.0076918514543501135</v>
      </c>
      <c r="AS57" s="9">
        <v>0.007653732772917469</v>
      </c>
      <c r="AT57" s="9">
        <v>0.007615997863246337</v>
      </c>
      <c r="AU57" s="9">
        <v>0.007578640813312215</v>
      </c>
      <c r="AV57" s="9">
        <v>0.00754165583552886</v>
      </c>
      <c r="AW57" s="9">
        <v>0.007505037263378266</v>
      </c>
      <c r="AX57" s="9">
        <v>0.0074687795481537984</v>
      </c>
      <c r="AY57" s="9">
        <v>0.0074328772558118475</v>
      </c>
      <c r="AZ57" s="9">
        <v>0.007397325063927756</v>
      </c>
      <c r="BA57" s="9">
        <v>0.007362117758751708</v>
      </c>
      <c r="BB57" s="9">
        <v>0.007327250232360733</v>
      </c>
      <c r="BC57" s="9">
        <v>0.0072927174799029765</v>
      </c>
      <c r="BD57" s="9">
        <v>0.0072585145969306835</v>
      </c>
      <c r="BE57" s="9">
        <v>0.007224636776818354</v>
      </c>
      <c r="BF57" s="9">
        <v>0.007191079308262978</v>
      </c>
      <c r="BG57" s="9">
        <v>0.007157837572863</v>
      </c>
      <c r="BH57" s="9">
        <v>0.007124907042773219</v>
      </c>
      <c r="BI57" s="9">
        <v>0.0070922832784326</v>
      </c>
      <c r="BJ57" s="9">
        <v>0.007059961926362395</v>
      </c>
      <c r="BK57" s="9">
        <v>0.007027938717031901</v>
      </c>
      <c r="BL57" s="9">
        <v>0.006996209462789364</v>
      </c>
      <c r="BM57" s="9">
        <v>0.006964770055855672</v>
      </c>
      <c r="BN57" s="9">
        <v>0.006933616466378504</v>
      </c>
      <c r="BO57" s="9">
        <v>0.006902744740544813</v>
      </c>
      <c r="BP57" s="9">
        <v>0.0068721509987494855</v>
      </c>
      <c r="BQ57" s="9">
        <v>0.006841831433818206</v>
      </c>
      <c r="BR57" s="9">
        <v>0.006811782309282629</v>
      </c>
      <c r="BS57" s="9">
        <v>0.006781999957705933</v>
      </c>
      <c r="BT57" s="9">
        <v>0.00675248077905711</v>
      </c>
      <c r="BU57" s="9">
        <v>0.0067232212391322155</v>
      </c>
      <c r="BV57" s="9">
        <v>0.006694217868020936</v>
      </c>
      <c r="BW57" s="9">
        <v>0.006665467258617036</v>
      </c>
      <c r="BX57" s="9">
        <v>0.006636966065171037</v>
      </c>
      <c r="BY57" s="9">
        <v>0.006608711001883808</v>
      </c>
      <c r="BZ57" s="9">
        <v>0.006580698841539642</v>
      </c>
      <c r="CA57" s="9">
        <v>0.006552926414177493</v>
      </c>
      <c r="CB57" s="9">
        <v>0.0065253906057991355</v>
      </c>
      <c r="CC57" s="9">
        <v>0.0064980883571129355</v>
      </c>
      <c r="CD57" s="9">
        <v>0.006471016662312246</v>
      </c>
      <c r="CE57" s="9">
        <v>0.0064441725678869985</v>
      </c>
      <c r="CF57" s="9">
        <v>0.00641755317146777</v>
      </c>
      <c r="CG57" s="9">
        <v>0.006391155620700943</v>
      </c>
      <c r="CH57" s="9">
        <v>0.00636497711215416</v>
      </c>
      <c r="CI57" s="9">
        <v>0.00633901489025106</v>
      </c>
      <c r="CJ57" s="9">
        <v>0.006313266246234338</v>
      </c>
      <c r="CK57" s="9">
        <v>0.006287728517156182</v>
      </c>
      <c r="CL57" s="9">
        <v>0.006262399084895422</v>
      </c>
      <c r="CM57" s="9">
        <v>0.0062372753752002776</v>
      </c>
      <c r="CN57" s="9">
        <v>0.006212354856756147</v>
      </c>
      <c r="CO57" s="9">
        <v>0.006187635040277497</v>
      </c>
      <c r="CP57" s="9">
        <v>0.00616311347762326</v>
      </c>
      <c r="CQ57" s="9">
        <v>0.006138787760934828</v>
      </c>
    </row>
    <row r="58" spans="1:95" ht="17.25">
      <c r="A58" s="77" t="s">
        <v>24</v>
      </c>
      <c r="B58" s="16">
        <v>39</v>
      </c>
      <c r="C58" s="31" t="s">
        <v>87</v>
      </c>
      <c r="M58" s="68"/>
      <c r="N58" s="2">
        <v>100</v>
      </c>
      <c r="O58" s="9">
        <v>0.008444447613427542</v>
      </c>
      <c r="P58" s="9">
        <v>0.008398003135978539</v>
      </c>
      <c r="Q58" s="9">
        <v>0.008352085856242279</v>
      </c>
      <c r="R58" s="9">
        <v>0.008306686415465404</v>
      </c>
      <c r="S58" s="9">
        <v>0.008261795688363525</v>
      </c>
      <c r="T58" s="9">
        <v>0.008217404775376818</v>
      </c>
      <c r="U58" s="9">
        <v>0.008173504995255028</v>
      </c>
      <c r="V58" s="9">
        <v>0.008130087877954634</v>
      </c>
      <c r="W58" s="9">
        <v>0.00808714515783183</v>
      </c>
      <c r="X58" s="9">
        <v>0.008044668767115792</v>
      </c>
      <c r="Y58" s="9">
        <v>0.008002650829648131</v>
      </c>
      <c r="Z58" s="9">
        <v>0.007961083654874898</v>
      </c>
      <c r="AA58" s="9">
        <v>0.007919959732078615</v>
      </c>
      <c r="AB58" s="9">
        <v>0.007879271724838315</v>
      </c>
      <c r="AC58" s="9">
        <v>0.007839012465706613</v>
      </c>
      <c r="AD58" s="9">
        <v>0.00779917495109313</v>
      </c>
      <c r="AE58" s="9">
        <v>0.0077597523363444635</v>
      </c>
      <c r="AF58" s="9">
        <v>0.007720737931011429</v>
      </c>
      <c r="AG58" s="9">
        <v>0.007682125194294616</v>
      </c>
      <c r="AH58" s="9">
        <v>0.007643907730660216</v>
      </c>
      <c r="AI58" s="9">
        <v>0.007606079285618046</v>
      </c>
      <c r="AJ58" s="9">
        <v>0.00756863374165456</v>
      </c>
      <c r="AK58" s="9">
        <v>0.00753156511431375</v>
      </c>
      <c r="AL58" s="9">
        <v>0.007494867548419405</v>
      </c>
      <c r="AM58" s="9">
        <v>0.007458535314432383</v>
      </c>
      <c r="AN58" s="9">
        <v>0.007422562804937076</v>
      </c>
      <c r="AO58" s="9">
        <v>0.007386944531251373</v>
      </c>
      <c r="AP58" s="9">
        <v>0.0073516751201548325</v>
      </c>
      <c r="AQ58" s="9">
        <v>0.007316749310730058</v>
      </c>
      <c r="AR58" s="9">
        <v>0.007282161951312412</v>
      </c>
      <c r="AS58" s="9">
        <v>0.007247907996543571</v>
      </c>
      <c r="AT58" s="9">
        <v>0.00721398250452464</v>
      </c>
      <c r="AU58" s="9">
        <v>0.007180380634064621</v>
      </c>
      <c r="AV58" s="9">
        <v>0.007147097642020484</v>
      </c>
      <c r="AW58" s="9">
        <v>0.007114128880724925</v>
      </c>
      <c r="AX58" s="9">
        <v>0.0070814697954985325</v>
      </c>
      <c r="AY58" s="9">
        <v>0.007049115922242769</v>
      </c>
      <c r="AZ58" s="9">
        <v>0.007017062885110729</v>
      </c>
      <c r="BA58" s="9">
        <v>0.006985306394252518</v>
      </c>
      <c r="BB58" s="9">
        <v>0.00695384224363244</v>
      </c>
      <c r="BC58" s="9">
        <v>0.006922666308915104</v>
      </c>
      <c r="BD58" s="9">
        <v>0.00689177454541793</v>
      </c>
      <c r="BE58" s="9">
        <v>0.006861162986127427</v>
      </c>
      <c r="BF58" s="9">
        <v>0.0068308277397769075</v>
      </c>
      <c r="BG58" s="9">
        <v>0.006800764988983266</v>
      </c>
      <c r="BH58" s="9">
        <v>0.006770970988440682</v>
      </c>
      <c r="BI58" s="9">
        <v>0.006741442063169131</v>
      </c>
      <c r="BJ58" s="9">
        <v>0.006712174606815646</v>
      </c>
      <c r="BK58" s="9">
        <v>0.006683165080006493</v>
      </c>
      <c r="BL58" s="9">
        <v>0.0066544100087483</v>
      </c>
      <c r="BM58" s="9">
        <v>0.006625905982876538</v>
      </c>
      <c r="BN58" s="9">
        <v>0.006597649654549505</v>
      </c>
      <c r="BO58" s="9">
        <v>0.006569637736786308</v>
      </c>
      <c r="BP58" s="9">
        <v>0.0065418670020472485</v>
      </c>
      <c r="BQ58" s="9">
        <v>0.0065143342808551335</v>
      </c>
      <c r="BR58" s="9">
        <v>0.006487036460456105</v>
      </c>
      <c r="BS58" s="9">
        <v>0.00645997048351863</v>
      </c>
      <c r="BT58" s="9">
        <v>0.006433133346869272</v>
      </c>
      <c r="BU58" s="9">
        <v>0.006406522100264115</v>
      </c>
      <c r="BV58" s="9">
        <v>0.00638013384519453</v>
      </c>
      <c r="BW58" s="9">
        <v>0.006353965733726157</v>
      </c>
      <c r="BX58" s="9">
        <v>0.006328014967370022</v>
      </c>
      <c r="BY58" s="9">
        <v>0.006302278795984683</v>
      </c>
      <c r="BZ58" s="9">
        <v>0.006276754516708382</v>
      </c>
      <c r="CA58" s="9">
        <v>0.006251439472920281</v>
      </c>
      <c r="CB58" s="9">
        <v>0.0062263310532297365</v>
      </c>
      <c r="CC58" s="9">
        <v>0.006201426690492754</v>
      </c>
      <c r="CD58" s="9">
        <v>0.006176723860854781</v>
      </c>
      <c r="CE58" s="9">
        <v>0.006152220082818923</v>
      </c>
      <c r="CF58" s="9">
        <v>0.006127912916338807</v>
      </c>
      <c r="CG58" s="9">
        <v>0.0061037999619353404</v>
      </c>
      <c r="CH58" s="9">
        <v>0.0060798788598365365</v>
      </c>
      <c r="CI58" s="9">
        <v>0.006056147289139796</v>
      </c>
      <c r="CJ58" s="9">
        <v>0.006032602966995812</v>
      </c>
      <c r="CK58" s="9">
        <v>0.00600924364781355</v>
      </c>
      <c r="CL58" s="9">
        <v>0.0059860671224855585</v>
      </c>
      <c r="CM58" s="9">
        <v>0.005963071217633084</v>
      </c>
      <c r="CN58" s="9">
        <v>0.005940253794870259</v>
      </c>
      <c r="CO58" s="9">
        <v>0.005917612750086956</v>
      </c>
      <c r="CP58" s="9">
        <v>0.0058951460127495475</v>
      </c>
      <c r="CQ58" s="9">
        <v>0.005872851545219218</v>
      </c>
    </row>
    <row r="59" spans="1:95" ht="17.25">
      <c r="A59" s="77" t="s">
        <v>28</v>
      </c>
      <c r="B59" s="18">
        <f>10*(B58+B57)/B58/B56*B55</f>
        <v>86.87179487179488</v>
      </c>
      <c r="C59" s="31" t="s">
        <v>0</v>
      </c>
      <c r="M59" s="68"/>
      <c r="N59" s="2">
        <v>110</v>
      </c>
      <c r="O59" s="9">
        <v>0.007957277427340148</v>
      </c>
      <c r="P59" s="9">
        <v>0.007915903604331203</v>
      </c>
      <c r="Q59" s="9">
        <v>0.007874975912922423</v>
      </c>
      <c r="R59" s="9">
        <v>0.007834486777866793</v>
      </c>
      <c r="S59" s="9">
        <v>0.0077944288063058025</v>
      </c>
      <c r="T59" s="9">
        <v>0.007754794781869961</v>
      </c>
      <c r="U59" s="9">
        <v>0.007715577659026504</v>
      </c>
      <c r="V59" s="9">
        <v>0.0076767705576614</v>
      </c>
      <c r="W59" s="9">
        <v>0.007638366757883423</v>
      </c>
      <c r="X59" s="9">
        <v>0.007600359695038839</v>
      </c>
      <c r="Y59" s="9">
        <v>0.0075627429549260956</v>
      </c>
      <c r="Z59" s="9">
        <v>0.007525510269200397</v>
      </c>
      <c r="AA59" s="9">
        <v>0.00748865551095882</v>
      </c>
      <c r="AB59" s="9">
        <v>0.007452172690497027</v>
      </c>
      <c r="AC59" s="9">
        <v>0.007416055951229357</v>
      </c>
      <c r="AD59" s="9">
        <v>0.0073802995657643485</v>
      </c>
      <c r="AE59" s="9">
        <v>0.007344897932128396</v>
      </c>
      <c r="AF59" s="9">
        <v>0.00730984557013056</v>
      </c>
      <c r="AG59" s="9">
        <v>0.007275137117861932</v>
      </c>
      <c r="AH59" s="9">
        <v>0.007240767328323478</v>
      </c>
      <c r="AI59" s="9">
        <v>0.007206731066176304</v>
      </c>
      <c r="AJ59" s="9">
        <v>0.007173023304609133</v>
      </c>
      <c r="AK59" s="9">
        <v>0.007139639122317436</v>
      </c>
      <c r="AL59" s="9">
        <v>0.0071065737005895045</v>
      </c>
      <c r="AM59" s="9">
        <v>0.0070738223204947345</v>
      </c>
      <c r="AN59" s="9">
        <v>0.007041380360169613</v>
      </c>
      <c r="AO59" s="9">
        <v>0.0070092432921973515</v>
      </c>
      <c r="AP59" s="9">
        <v>0.006977406681077027</v>
      </c>
      <c r="AQ59" s="9">
        <v>0.006945866180778583</v>
      </c>
      <c r="AR59" s="9">
        <v>0.006914617532380041</v>
      </c>
      <c r="AS59" s="9">
        <v>0.00688365656178354</v>
      </c>
      <c r="AT59" s="9">
        <v>0.006852979177506939</v>
      </c>
      <c r="AU59" s="9">
        <v>0.006822581368547965</v>
      </c>
      <c r="AV59" s="9">
        <v>0.006792459202317924</v>
      </c>
      <c r="AW59" s="9">
        <v>0.00676260882264222</v>
      </c>
      <c r="AX59" s="9">
        <v>0.006733026447825025</v>
      </c>
      <c r="AY59" s="9">
        <v>0.006703708368775607</v>
      </c>
      <c r="AZ59" s="9">
        <v>0.0066746509471938215</v>
      </c>
      <c r="BA59" s="9">
        <v>0.006645850613812618</v>
      </c>
      <c r="BB59" s="9">
        <v>0.006617303866695231</v>
      </c>
      <c r="BC59" s="9">
        <v>0.006589007269585063</v>
      </c>
      <c r="BD59" s="9">
        <v>0.006560957450306248</v>
      </c>
      <c r="BE59" s="9">
        <v>0.0065331510992129626</v>
      </c>
      <c r="BF59" s="9">
        <v>0.0065055849676857146</v>
      </c>
      <c r="BG59" s="9">
        <v>0.0064782558666728616</v>
      </c>
      <c r="BH59" s="9">
        <v>0.00645116066527567</v>
      </c>
      <c r="BI59" s="9">
        <v>0.0064242962893753894</v>
      </c>
      <c r="BJ59" s="9">
        <v>0.006397659720300753</v>
      </c>
      <c r="BK59" s="9">
        <v>0.006371247993534529</v>
      </c>
      <c r="BL59" s="9">
        <v>0.006345058197457684</v>
      </c>
      <c r="BM59" s="9">
        <v>0.0063190874721298146</v>
      </c>
      <c r="BN59" s="9">
        <v>0.006293333008104641</v>
      </c>
      <c r="BO59" s="9">
        <v>0.006267792045279267</v>
      </c>
      <c r="BP59" s="9">
        <v>0.006242461871776114</v>
      </c>
      <c r="BQ59" s="9">
        <v>0.0062173398228562785</v>
      </c>
      <c r="BR59" s="9">
        <v>0.006192423279863425</v>
      </c>
      <c r="BS59" s="9">
        <v>0.006167709669197001</v>
      </c>
      <c r="BT59" s="9">
        <v>0.006143196461313884</v>
      </c>
      <c r="BU59" s="9">
        <v>0.006118881169757475</v>
      </c>
      <c r="BV59" s="9">
        <v>0.00609476135021338</v>
      </c>
      <c r="BW59" s="9">
        <v>0.006070834599590689</v>
      </c>
      <c r="BX59" s="9">
        <v>0.0060470985551281066</v>
      </c>
      <c r="BY59" s="9">
        <v>0.00602355089352412</v>
      </c>
      <c r="BZ59" s="9">
        <v>0.006000189330090369</v>
      </c>
      <c r="CA59" s="9">
        <v>0.00597701161792749</v>
      </c>
      <c r="CB59" s="9">
        <v>0.005954015547122768</v>
      </c>
      <c r="CC59" s="9">
        <v>0.005931198943968815</v>
      </c>
      <c r="CD59" s="9">
        <v>0.005908559670202677</v>
      </c>
      <c r="CE59" s="9">
        <v>0.005886095622264692</v>
      </c>
      <c r="CF59" s="9">
        <v>0.005863804730576496</v>
      </c>
      <c r="CG59" s="9">
        <v>0.005841684958837583</v>
      </c>
      <c r="CH59" s="9">
        <v>0.005819734303339809</v>
      </c>
      <c r="CI59" s="9">
        <v>0.005797950792299364</v>
      </c>
      <c r="CJ59" s="9">
        <v>0.005776332485205598</v>
      </c>
      <c r="CK59" s="9">
        <v>0.005754877472186242</v>
      </c>
      <c r="CL59" s="9">
        <v>0.005733583873388507</v>
      </c>
      <c r="CM59" s="9">
        <v>0.005712449838375561</v>
      </c>
      <c r="CN59" s="9">
        <v>0.005691473545537999</v>
      </c>
      <c r="CO59" s="9">
        <v>0.0056706532015197725</v>
      </c>
      <c r="CP59" s="9">
        <v>0.0056499870406581994</v>
      </c>
      <c r="CQ59" s="9">
        <v>0.005629473324437649</v>
      </c>
    </row>
    <row r="60" spans="1:95" ht="17.25">
      <c r="A60" s="77" t="s">
        <v>29</v>
      </c>
      <c r="B60" s="18">
        <f>10.5*(B58+B57)/B58/B56*B55</f>
        <v>91.21538461538462</v>
      </c>
      <c r="C60" s="31" t="s">
        <v>0</v>
      </c>
      <c r="M60" s="68"/>
      <c r="N60" s="2">
        <v>120</v>
      </c>
      <c r="O60" s="9">
        <v>0.00752393858936277</v>
      </c>
      <c r="P60" s="9">
        <v>0.00748683343763737</v>
      </c>
      <c r="Q60" s="9">
        <v>0.007450109587043538</v>
      </c>
      <c r="R60" s="9">
        <v>0.007413760824508792</v>
      </c>
      <c r="S60" s="9">
        <v>0.007377781081824291</v>
      </c>
      <c r="T60" s="9">
        <v>0.007342164431060352</v>
      </c>
      <c r="U60" s="9">
        <v>0.007306905080171782</v>
      </c>
      <c r="V60" s="9">
        <v>0.007271997368783055</v>
      </c>
      <c r="W60" s="9">
        <v>0.007237435764144064</v>
      </c>
      <c r="X60" s="9">
        <v>0.007203214857247715</v>
      </c>
      <c r="Y60" s="9">
        <v>0.007169329359101177</v>
      </c>
      <c r="Z60" s="9">
        <v>0.007135774097143164</v>
      </c>
      <c r="AA60" s="9">
        <v>0.007102544011800027</v>
      </c>
      <c r="AB60" s="9">
        <v>0.007069634153173849</v>
      </c>
      <c r="AC60" s="9">
        <v>0.007037039677856289</v>
      </c>
      <c r="AD60" s="9">
        <v>0.007004755845862028</v>
      </c>
      <c r="AE60" s="9">
        <v>0.006972778017676354</v>
      </c>
      <c r="AF60" s="9">
        <v>0.0069411016514114255</v>
      </c>
      <c r="AG60" s="9">
        <v>0.006909722300066259</v>
      </c>
      <c r="AH60" s="9">
        <v>0.006878635608885722</v>
      </c>
      <c r="AI60" s="9">
        <v>0.006847837312814018</v>
      </c>
      <c r="AJ60" s="9">
        <v>0.0068173232340384875</v>
      </c>
      <c r="AK60" s="9">
        <v>0.006787089279619679</v>
      </c>
      <c r="AL60" s="9">
        <v>0.006757131439203942</v>
      </c>
      <c r="AM60" s="9">
        <v>0.006727445782814956</v>
      </c>
      <c r="AN60" s="9">
        <v>0.006698028458720825</v>
      </c>
      <c r="AO60" s="9">
        <v>0.006668875691373443</v>
      </c>
      <c r="AP60" s="9">
        <v>0.006639983779417212</v>
      </c>
      <c r="AQ60" s="9">
        <v>0.0066113490937640875</v>
      </c>
      <c r="AR60" s="9">
        <v>0.006582968075732338</v>
      </c>
      <c r="AS60" s="9">
        <v>0.006554837235246232</v>
      </c>
      <c r="AT60" s="9">
        <v>0.006526953149094395</v>
      </c>
      <c r="AU60" s="9">
        <v>0.006499312459244275</v>
      </c>
      <c r="AV60" s="9">
        <v>0.006471911871210606</v>
      </c>
      <c r="AW60" s="9">
        <v>0.006444748152475678</v>
      </c>
      <c r="AX60" s="9">
        <v>0.0064178181309593905</v>
      </c>
      <c r="AY60" s="9">
        <v>0.0063911186935371525</v>
      </c>
      <c r="AZ60" s="9">
        <v>0.0063646467846037915</v>
      </c>
      <c r="BA60" s="9">
        <v>0.006338399404681704</v>
      </c>
      <c r="BB60" s="9">
        <v>0.006312373609071557</v>
      </c>
      <c r="BC60" s="9">
        <v>0.006286566506543982</v>
      </c>
      <c r="BD60" s="9">
        <v>0.006260975258070659</v>
      </c>
      <c r="BE60" s="9">
        <v>0.006235597075593411</v>
      </c>
      <c r="BF60" s="9">
        <v>0.006210429220829838</v>
      </c>
      <c r="BG60" s="9">
        <v>0.006185469004114229</v>
      </c>
      <c r="BH60" s="9">
        <v>0.006160713783272425</v>
      </c>
      <c r="BI60" s="9">
        <v>0.006136160962529389</v>
      </c>
      <c r="BJ60" s="9">
        <v>0.006111807991448422</v>
      </c>
      <c r="BK60" s="9">
        <v>0.00608765236390079</v>
      </c>
      <c r="BL60" s="9">
        <v>0.006063691617064756</v>
      </c>
      <c r="BM60" s="9">
        <v>0.006039923330452979</v>
      </c>
      <c r="BN60" s="9">
        <v>0.00601634512496726</v>
      </c>
      <c r="BO60" s="9">
        <v>0.005992954661979802</v>
      </c>
      <c r="BP60" s="9">
        <v>0.005969749642439942</v>
      </c>
      <c r="BQ60" s="9">
        <v>0.00594672780600555</v>
      </c>
      <c r="BR60" s="9">
        <v>0.005923886930198335</v>
      </c>
      <c r="BS60" s="9">
        <v>0.005901224829582111</v>
      </c>
      <c r="BT60" s="9">
        <v>0.005878739354963392</v>
      </c>
      <c r="BU60" s="9">
        <v>0.0058564283926135175</v>
      </c>
      <c r="BV60" s="9">
        <v>0.005834289863511594</v>
      </c>
      <c r="BW60" s="9">
        <v>0.005812321722607638</v>
      </c>
      <c r="BX60" s="9">
        <v>0.005790521958105137</v>
      </c>
      <c r="BY60" s="9">
        <v>0.005768888590762588</v>
      </c>
      <c r="BZ60" s="9">
        <v>0.005747419673213236</v>
      </c>
      <c r="CA60" s="9">
        <v>0.00572611328930254</v>
      </c>
      <c r="CB60" s="9">
        <v>0.005704967553442764</v>
      </c>
      <c r="CC60" s="9">
        <v>0.005683980609984158</v>
      </c>
      <c r="CD60" s="9">
        <v>0.005663150632602226</v>
      </c>
      <c r="CE60" s="9">
        <v>0.005642475823700569</v>
      </c>
      <c r="CF60" s="9">
        <v>0.005621954413828842</v>
      </c>
      <c r="CG60" s="9">
        <v>0.00560158466111535</v>
      </c>
      <c r="CH60" s="9">
        <v>0.0055813648507138</v>
      </c>
      <c r="CI60" s="9">
        <v>0.005561293294263875</v>
      </c>
      <c r="CJ60" s="9">
        <v>0.0055413683293651156</v>
      </c>
      <c r="CK60" s="9">
        <v>0.0055215883190637815</v>
      </c>
      <c r="CL60" s="9">
        <v>0.005501951651352229</v>
      </c>
      <c r="CM60" s="9">
        <v>0.005482456738680557</v>
      </c>
      <c r="CN60" s="9">
        <v>0.005463102017480036</v>
      </c>
      <c r="CO60" s="9">
        <v>0.005443885947698014</v>
      </c>
      <c r="CP60" s="9">
        <v>0.005424807012344038</v>
      </c>
      <c r="CQ60" s="9">
        <v>0.0054058637170467565</v>
      </c>
    </row>
    <row r="61" spans="1:95" ht="17.25">
      <c r="A61" s="77" t="s">
        <v>30</v>
      </c>
      <c r="B61" s="18">
        <f>11*(B58+B57)/B58/B56*B55</f>
        <v>95.55897435897437</v>
      </c>
      <c r="C61" s="31" t="s">
        <v>0</v>
      </c>
      <c r="M61" s="68"/>
      <c r="N61" s="2">
        <v>130</v>
      </c>
      <c r="O61" s="9">
        <v>0.007135907482091784</v>
      </c>
      <c r="P61" s="9">
        <v>0.007102431455809278</v>
      </c>
      <c r="Q61" s="9">
        <v>0.007069284204729695</v>
      </c>
      <c r="R61" s="9">
        <v>0.007036460573192527</v>
      </c>
      <c r="S61" s="9">
        <v>0.007003955522288478</v>
      </c>
      <c r="T61" s="9">
        <v>0.006971764126234172</v>
      </c>
      <c r="U61" s="9">
        <v>0.006939881568895511</v>
      </c>
      <c r="V61" s="9">
        <v>0.006908303140451899</v>
      </c>
      <c r="W61" s="9">
        <v>0.006877024234194034</v>
      </c>
      <c r="X61" s="9">
        <v>0.006846040343448552</v>
      </c>
      <c r="Y61" s="9">
        <v>0.006815347058623032</v>
      </c>
      <c r="Z61" s="9">
        <v>0.00678494006436551</v>
      </c>
      <c r="AA61" s="9">
        <v>0.006754815136832776</v>
      </c>
      <c r="AB61" s="9">
        <v>0.006724968141062215</v>
      </c>
      <c r="AC61" s="9">
        <v>0.006695395028442256</v>
      </c>
      <c r="AD61" s="9">
        <v>0.006666091834276687</v>
      </c>
      <c r="AE61" s="9">
        <v>0.006637054675438518</v>
      </c>
      <c r="AF61" s="9">
        <v>0.006608279748109154</v>
      </c>
      <c r="AG61" s="9">
        <v>0.00657976332559902</v>
      </c>
      <c r="AH61" s="9">
        <v>0.0065515017562459265</v>
      </c>
      <c r="AI61" s="9">
        <v>0.006523491461387718</v>
      </c>
      <c r="AJ61" s="9">
        <v>0.006495728933405803</v>
      </c>
      <c r="AK61" s="9">
        <v>0.006468210733836594</v>
      </c>
      <c r="AL61" s="9">
        <v>0.006440933491547769</v>
      </c>
      <c r="AM61" s="9">
        <v>0.006413893900976661</v>
      </c>
      <c r="AN61" s="9">
        <v>0.0063870887204280505</v>
      </c>
      <c r="AO61" s="9">
        <v>0.006360514770428897</v>
      </c>
      <c r="AP61" s="9">
        <v>0.006334168932137616</v>
      </c>
      <c r="AQ61" s="9">
        <v>0.006308048145805634</v>
      </c>
      <c r="AR61" s="9">
        <v>0.00628214940928907</v>
      </c>
      <c r="AS61" s="9">
        <v>0.0062564697766085385</v>
      </c>
      <c r="AT61" s="9">
        <v>0.006231006356555069</v>
      </c>
      <c r="AU61" s="9">
        <v>0.006205756311340389</v>
      </c>
      <c r="AV61" s="9">
        <v>0.006180716855289712</v>
      </c>
      <c r="AW61" s="9">
        <v>0.006155885253575485</v>
      </c>
      <c r="AX61" s="9">
        <v>0.006131258820990351</v>
      </c>
      <c r="AY61" s="9">
        <v>0.006106834920757964</v>
      </c>
      <c r="AZ61" s="9">
        <v>0.006082610963380123</v>
      </c>
      <c r="BA61" s="9">
        <v>0.006058584405518823</v>
      </c>
      <c r="BB61" s="9">
        <v>0.006034752748912057</v>
      </c>
      <c r="BC61" s="9">
        <v>0.006011113539321891</v>
      </c>
      <c r="BD61" s="9">
        <v>0.0059876643655138095</v>
      </c>
      <c r="BE61" s="9">
        <v>0.00596440285826608</v>
      </c>
      <c r="BF61" s="9">
        <v>0.00594132668940811</v>
      </c>
      <c r="BG61" s="9">
        <v>0.005918433570886647</v>
      </c>
      <c r="BH61" s="9">
        <v>0.005895721253858957</v>
      </c>
      <c r="BI61" s="9">
        <v>0.005873187527811932</v>
      </c>
      <c r="BJ61" s="9">
        <v>0.005850830219706189</v>
      </c>
      <c r="BK61" s="9">
        <v>0.005828647193144426</v>
      </c>
      <c r="BL61" s="9">
        <v>0.00580663634756301</v>
      </c>
      <c r="BM61" s="9">
        <v>0.005784795617446118</v>
      </c>
      <c r="BN61" s="9">
        <v>0.00576312297156163</v>
      </c>
      <c r="BO61" s="9">
        <v>0.005741616412218001</v>
      </c>
      <c r="BP61" s="9">
        <v>0.005720273974541456</v>
      </c>
      <c r="BQ61" s="9">
        <v>0.005699093725772776</v>
      </c>
      <c r="BR61" s="9">
        <v>0.005678073764583068</v>
      </c>
      <c r="BS61" s="9">
        <v>0.005657212220407853</v>
      </c>
      <c r="BT61" s="9">
        <v>0.005636507252798899</v>
      </c>
      <c r="BU61" s="9">
        <v>0.005615957050793182</v>
      </c>
      <c r="BV61" s="9">
        <v>0.0055955598322984905</v>
      </c>
      <c r="BW61" s="9">
        <v>0.005575313843495052</v>
      </c>
      <c r="BX61" s="9">
        <v>0.005555217358252751</v>
      </c>
      <c r="BY61" s="9">
        <v>0.0055352686775633495</v>
      </c>
      <c r="BZ61" s="9">
        <v>0.005515466128987341</v>
      </c>
      <c r="CA61" s="9">
        <v>0.005495808066114901</v>
      </c>
      <c r="CB61" s="9">
        <v>0.005476292868040534</v>
      </c>
      <c r="CC61" s="9">
        <v>0.005456918938850971</v>
      </c>
      <c r="CD61" s="9">
        <v>0.005437684707125937</v>
      </c>
      <c r="CE61" s="9">
        <v>0.0054185886254513324</v>
      </c>
      <c r="CF61" s="9">
        <v>0.005399629169944579</v>
      </c>
      <c r="CG61" s="9">
        <v>0.005380804839791586</v>
      </c>
      <c r="CH61" s="9">
        <v>0.005362114156795158</v>
      </c>
      <c r="CI61" s="9">
        <v>0.005343555664934373</v>
      </c>
      <c r="CJ61" s="9">
        <v>0.0053251279299346916</v>
      </c>
      <c r="CK61" s="9">
        <v>0.005306829538848448</v>
      </c>
      <c r="CL61" s="9">
        <v>0.005288659099645379</v>
      </c>
      <c r="CM61" s="9">
        <v>0.005270615240813</v>
      </c>
      <c r="CN61" s="9">
        <v>0.00525269661096642</v>
      </c>
      <c r="CO61" s="9">
        <v>0.0052349018784674335</v>
      </c>
      <c r="CP61" s="9">
        <v>0.005217229731052521</v>
      </c>
      <c r="CQ61" s="9">
        <v>0.005199678875469622</v>
      </c>
    </row>
    <row r="62" spans="1:95" ht="17.25">
      <c r="A62" s="77" t="s">
        <v>31</v>
      </c>
      <c r="B62" s="18">
        <f>31/B56*B55</f>
        <v>86.8</v>
      </c>
      <c r="C62" s="31" t="s">
        <v>0</v>
      </c>
      <c r="M62" s="68"/>
      <c r="N62" s="2">
        <v>140</v>
      </c>
      <c r="O62" s="9">
        <v>0.006786379185003327</v>
      </c>
      <c r="P62" s="9">
        <v>0.006756015745837023</v>
      </c>
      <c r="Q62" s="9">
        <v>0.006725938029692749</v>
      </c>
      <c r="R62" s="9">
        <v>0.00669614171366372</v>
      </c>
      <c r="S62" s="9">
        <v>0.006666622570164335</v>
      </c>
      <c r="T62" s="9">
        <v>0.006637376464018989</v>
      </c>
      <c r="U62" s="9">
        <v>0.006608399349669326</v>
      </c>
      <c r="V62" s="9">
        <v>0.006579687268493664</v>
      </c>
      <c r="W62" s="9">
        <v>0.006551236346232954</v>
      </c>
      <c r="X62" s="9">
        <v>0.006523042790517731</v>
      </c>
      <c r="Y62" s="9">
        <v>0.006495102888491127</v>
      </c>
      <c r="Z62" s="9">
        <v>0.006467413004523053</v>
      </c>
      <c r="AA62" s="9">
        <v>0.006439969578011215</v>
      </c>
      <c r="AB62" s="9">
        <v>0.00641276912126464</v>
      </c>
      <c r="AC62" s="9">
        <v>0.00638580821746589</v>
      </c>
      <c r="AD62" s="9">
        <v>0.006359083518708158</v>
      </c>
      <c r="AE62" s="9">
        <v>0.0063325917441037745</v>
      </c>
      <c r="AF62" s="9">
        <v>0.006306329677960877</v>
      </c>
      <c r="AG62" s="9">
        <v>0.006280294168024991</v>
      </c>
      <c r="AH62" s="9">
        <v>0.00625448212378279</v>
      </c>
      <c r="AI62" s="9">
        <v>0.00622889051482505</v>
      </c>
      <c r="AJ62" s="9">
        <v>0.006203516369266344</v>
      </c>
      <c r="AK62" s="9">
        <v>0.006178356772218879</v>
      </c>
      <c r="AL62" s="9">
        <v>0.00615340886431821</v>
      </c>
      <c r="AM62" s="9">
        <v>0.006128669840298545</v>
      </c>
      <c r="AN62" s="9">
        <v>0.0061041369476156</v>
      </c>
      <c r="AO62" s="9">
        <v>0.0060798074851149105</v>
      </c>
      <c r="AP62" s="9">
        <v>0.006055678801743847</v>
      </c>
      <c r="AQ62" s="9">
        <v>0.006031748295305387</v>
      </c>
      <c r="AR62" s="9">
        <v>0.006008013411252037</v>
      </c>
      <c r="AS62" s="9">
        <v>0.005984471641518239</v>
      </c>
      <c r="AT62" s="9">
        <v>0.0059611205233897355</v>
      </c>
      <c r="AU62" s="9">
        <v>0.0059379576384084275</v>
      </c>
      <c r="AV62" s="9">
        <v>0.005914980611311317</v>
      </c>
      <c r="AW62" s="9">
        <v>0.0058921871090022015</v>
      </c>
      <c r="AX62" s="9">
        <v>0.005869574839554872</v>
      </c>
      <c r="AY62" s="9">
        <v>0.005847141551246626</v>
      </c>
      <c r="AZ62" s="9">
        <v>0.0058248850316208545</v>
      </c>
      <c r="BA62" s="9">
        <v>0.00580280310657779</v>
      </c>
      <c r="BB62" s="9">
        <v>0.005780893639492085</v>
      </c>
      <c r="BC62" s="9">
        <v>0.005759154530356562</v>
      </c>
      <c r="BD62" s="9">
        <v>0.005737583714950876</v>
      </c>
      <c r="BE62" s="9">
        <v>0.005716179164034381</v>
      </c>
      <c r="BF62" s="9">
        <v>0.005694938882562215</v>
      </c>
      <c r="BG62" s="9">
        <v>0.00567386090892386</v>
      </c>
      <c r="BH62" s="9">
        <v>0.005652943314203275</v>
      </c>
      <c r="BI62" s="9">
        <v>0.0056321842014599366</v>
      </c>
      <c r="BJ62" s="9">
        <v>0.0056115817050300075</v>
      </c>
      <c r="BK62" s="9">
        <v>0.00559113398984693</v>
      </c>
      <c r="BL62" s="9">
        <v>0.005570839250780803</v>
      </c>
      <c r="BM62" s="9">
        <v>0.005550695711995881</v>
      </c>
      <c r="BN62" s="9">
        <v>0.005530701626325576</v>
      </c>
      <c r="BO62" s="9">
        <v>0.005510855274664394</v>
      </c>
      <c r="BP62" s="9">
        <v>0.005491154965376206</v>
      </c>
      <c r="BQ62" s="9">
        <v>0.005471599033718351</v>
      </c>
      <c r="BR62" s="9">
        <v>0.005452185841281032</v>
      </c>
      <c r="BS62" s="9">
        <v>0.005432913775441464</v>
      </c>
      <c r="BT62" s="9">
        <v>0.005413781248832371</v>
      </c>
      <c r="BU62" s="9">
        <v>0.00539478669882432</v>
      </c>
      <c r="BV62" s="9">
        <v>0.0053759285870214335</v>
      </c>
      <c r="BW62" s="9">
        <v>0.005357205398770115</v>
      </c>
      <c r="BX62" s="9">
        <v>0.005338615642680305</v>
      </c>
      <c r="BY62" s="9">
        <v>0.005320157850158906</v>
      </c>
      <c r="BZ62" s="9">
        <v>0.005301830574955056</v>
      </c>
      <c r="CA62" s="9">
        <v>0.005283632392716735</v>
      </c>
      <c r="CB62" s="9">
        <v>0.005265561900558516</v>
      </c>
      <c r="CC62" s="9">
        <v>0.005247617716640012</v>
      </c>
      <c r="CD62" s="9">
        <v>0.005229798479754736</v>
      </c>
      <c r="CE62" s="9">
        <v>0.005212102848929061</v>
      </c>
      <c r="CF62" s="9">
        <v>0.0051945295030309735</v>
      </c>
      <c r="CG62" s="9">
        <v>0.005177077140388266</v>
      </c>
      <c r="CH62" s="9">
        <v>0.0051597444784160455</v>
      </c>
      <c r="CI62" s="9">
        <v>0.005142530253253092</v>
      </c>
      <c r="CJ62" s="9">
        <v>0.005125433219406932</v>
      </c>
      <c r="CK62" s="9">
        <v>0.005108452149407354</v>
      </c>
      <c r="CL62" s="9">
        <v>0.0050915858334680715</v>
      </c>
      <c r="CM62" s="9">
        <v>0.0050748330791563516</v>
      </c>
      <c r="CN62" s="9">
        <v>0.00505819271107038</v>
      </c>
      <c r="CO62" s="9">
        <v>0.00504166357052409</v>
      </c>
      <c r="CP62" s="9">
        <v>0.00502524451523929</v>
      </c>
      <c r="CQ62" s="9">
        <v>0.005008934419044888</v>
      </c>
    </row>
    <row r="63" spans="1:95" ht="17.25">
      <c r="A63" s="77" t="s">
        <v>40</v>
      </c>
      <c r="B63" s="18">
        <f>32/B56*B55</f>
        <v>89.60000000000001</v>
      </c>
      <c r="C63" s="31" t="s">
        <v>0</v>
      </c>
      <c r="M63" s="68"/>
      <c r="N63" s="2">
        <v>150</v>
      </c>
      <c r="O63" s="9">
        <v>0.0064698534311616075</v>
      </c>
      <c r="P63" s="9">
        <v>0.006442180628074188</v>
      </c>
      <c r="Q63" s="9">
        <v>0.006414757893464094</v>
      </c>
      <c r="R63" s="9">
        <v>0.006387581568753781</v>
      </c>
      <c r="S63" s="9">
        <v>0.006360648074095834</v>
      </c>
      <c r="T63" s="9">
        <v>0.006333953906003105</v>
      </c>
      <c r="U63" s="9">
        <v>0.00630749563507466</v>
      </c>
      <c r="V63" s="9">
        <v>0.006281269903812479</v>
      </c>
      <c r="W63" s="9">
        <v>0.006255273424524328</v>
      </c>
      <c r="X63" s="9">
        <v>0.00622950297730834</v>
      </c>
      <c r="Y63" s="9">
        <v>0.006203955408115336</v>
      </c>
      <c r="Z63" s="9">
        <v>0.006178627626884924</v>
      </c>
      <c r="AA63" s="9">
        <v>0.006153516605751828</v>
      </c>
      <c r="AB63" s="9">
        <v>0.0061286193773191135</v>
      </c>
      <c r="AC63" s="9">
        <v>0.006103933032994982</v>
      </c>
      <c r="AD63" s="9">
        <v>0.006079454721390265</v>
      </c>
      <c r="AE63" s="9">
        <v>0.006055181646773744</v>
      </c>
      <c r="AF63" s="9">
        <v>0.006031111067582612</v>
      </c>
      <c r="AG63" s="9">
        <v>0.006007240294985588</v>
      </c>
      <c r="AH63" s="9">
        <v>0.0059835666914963255</v>
      </c>
      <c r="AI63" s="9">
        <v>0.005960087669634833</v>
      </c>
      <c r="AJ63" s="9">
        <v>0.005936800690634824</v>
      </c>
      <c r="AK63" s="9">
        <v>0.005913703263195013</v>
      </c>
      <c r="AL63" s="9">
        <v>0.005890792942272365</v>
      </c>
      <c r="AM63" s="9">
        <v>0.005868067327915641</v>
      </c>
      <c r="AN63" s="9">
        <v>0.005845524064137428</v>
      </c>
      <c r="AO63" s="9">
        <v>0.005823160837823081</v>
      </c>
      <c r="AP63" s="9">
        <v>0.005800975377675092</v>
      </c>
      <c r="AQ63" s="9">
        <v>0.0057789654531913166</v>
      </c>
      <c r="AR63" s="9">
        <v>0.005757128873675821</v>
      </c>
      <c r="AS63" s="9">
        <v>0.005735463487280942</v>
      </c>
      <c r="AT63" s="9">
        <v>0.005713967180079325</v>
      </c>
      <c r="AU63" s="9">
        <v>0.005692637875164815</v>
      </c>
      <c r="AV63" s="9">
        <v>0.005671473531780985</v>
      </c>
      <c r="AW63" s="9">
        <v>0.005650472144476344</v>
      </c>
      <c r="AX63" s="9">
        <v>0.00562963174228503</v>
      </c>
      <c r="AY63" s="9">
        <v>0.005608950387932201</v>
      </c>
      <c r="AZ63" s="9">
        <v>0.005588426177063097</v>
      </c>
      <c r="BA63" s="9">
        <v>0.0055680572374948575</v>
      </c>
      <c r="BB63" s="9">
        <v>0.005547841728490326</v>
      </c>
      <c r="BC63" s="9">
        <v>0.005527777840053009</v>
      </c>
      <c r="BD63" s="9">
        <v>0.0055078637922423524</v>
      </c>
      <c r="BE63" s="9">
        <v>0.005488097834508717</v>
      </c>
      <c r="BF63" s="9">
        <v>0.005468478245047252</v>
      </c>
      <c r="BG63" s="9">
        <v>0.005449003330170013</v>
      </c>
      <c r="BH63" s="9">
        <v>0.0054296714236957404</v>
      </c>
      <c r="BI63" s="9">
        <v>0.005410480886356577</v>
      </c>
      <c r="BJ63" s="9">
        <v>0.0053914301052212215</v>
      </c>
      <c r="BK63" s="9">
        <v>0.0053725174931339255</v>
      </c>
      <c r="BL63" s="9">
        <v>0.005353741488168772</v>
      </c>
      <c r="BM63" s="9">
        <v>0.005335100553098752</v>
      </c>
      <c r="BN63" s="9">
        <v>0.0053165931748790805</v>
      </c>
      <c r="BO63" s="9">
        <v>0.00529821786414436</v>
      </c>
      <c r="BP63" s="9">
        <v>0.005279973154719077</v>
      </c>
      <c r="BQ63" s="9">
        <v>0.005261857603140987</v>
      </c>
      <c r="BR63" s="9">
        <v>0.005243869788196988</v>
      </c>
      <c r="BS63" s="9">
        <v>0.005226008310471078</v>
      </c>
      <c r="BT63" s="9">
        <v>0.005208271791903998</v>
      </c>
      <c r="BU63" s="9">
        <v>0.005190658875364176</v>
      </c>
      <c r="BV63" s="9">
        <v>0.005173168224229646</v>
      </c>
      <c r="BW63" s="9">
        <v>0.00515579852198054</v>
      </c>
      <c r="BX63" s="9">
        <v>0.005138548471801906</v>
      </c>
      <c r="BY63" s="9">
        <v>0.005121416796196407</v>
      </c>
      <c r="BZ63" s="9">
        <v>0.0051044022366067586</v>
      </c>
      <c r="CA63" s="9">
        <v>0.0050875035530474014</v>
      </c>
      <c r="CB63" s="9">
        <v>0.005070719523745364</v>
      </c>
      <c r="CC63" s="9">
        <v>0.00505404894478981</v>
      </c>
      <c r="CD63" s="9">
        <v>0.005037490629790172</v>
      </c>
      <c r="CE63" s="9">
        <v>0.0050210434095425</v>
      </c>
      <c r="CF63" s="9">
        <v>0.005004706131703908</v>
      </c>
      <c r="CG63" s="9">
        <v>0.004988477660474726</v>
      </c>
      <c r="CH63" s="9">
        <v>0.004972356876288258</v>
      </c>
      <c r="CI63" s="9">
        <v>0.004956342675507839</v>
      </c>
      <c r="CJ63" s="9">
        <v>0.004940433970131075</v>
      </c>
      <c r="CK63" s="9">
        <v>0.004924629687500915</v>
      </c>
      <c r="CL63" s="9">
        <v>0.00490892877002351</v>
      </c>
      <c r="CM63" s="9">
        <v>0.004893330174892564</v>
      </c>
      <c r="CN63" s="9">
        <v>0.004877832873820044</v>
      </c>
      <c r="CO63" s="9">
        <v>0.004862435852773022</v>
      </c>
      <c r="CP63" s="9">
        <v>0.00484713811171657</v>
      </c>
      <c r="CQ63" s="9">
        <v>0.004831938664362377</v>
      </c>
    </row>
    <row r="64" spans="1:95" ht="18" thickBot="1">
      <c r="A64" s="78" t="s">
        <v>39</v>
      </c>
      <c r="B64" s="59">
        <f>34/B56*B55</f>
        <v>95.2</v>
      </c>
      <c r="C64" s="33" t="s">
        <v>0</v>
      </c>
      <c r="M64" s="68"/>
      <c r="N64" s="2">
        <v>160</v>
      </c>
      <c r="O64" s="9">
        <v>0.00618183509626253</v>
      </c>
      <c r="P64" s="9">
        <v>0.006156504715087463</v>
      </c>
      <c r="Q64" s="9">
        <v>0.006131394597749786</v>
      </c>
      <c r="R64" s="9">
        <v>0.006106501621812761</v>
      </c>
      <c r="S64" s="9">
        <v>0.00608182273054527</v>
      </c>
      <c r="T64" s="9">
        <v>0.006057354930969059</v>
      </c>
      <c r="U64" s="9">
        <v>0.006033095291984477</v>
      </c>
      <c r="V64" s="9">
        <v>0.006009040942570607</v>
      </c>
      <c r="W64" s="9">
        <v>0.005985189070056083</v>
      </c>
      <c r="X64" s="9">
        <v>0.005961536918456896</v>
      </c>
      <c r="Y64" s="9">
        <v>0.005938081786877911</v>
      </c>
      <c r="Z64" s="9">
        <v>0.005914821027974932</v>
      </c>
      <c r="AA64" s="9">
        <v>0.005891752046474341</v>
      </c>
      <c r="AB64" s="9">
        <v>0.005868872297747563</v>
      </c>
      <c r="AC64" s="9">
        <v>0.005846179286437753</v>
      </c>
      <c r="AD64" s="9">
        <v>0.005823670565136211</v>
      </c>
      <c r="AE64" s="9">
        <v>0.005801343733106216</v>
      </c>
      <c r="AF64" s="9">
        <v>0.005779196435052188</v>
      </c>
      <c r="AG64" s="9">
        <v>0.005757226359931956</v>
      </c>
      <c r="AH64" s="9">
        <v>0.00573543123981036</v>
      </c>
      <c r="AI64" s="9">
        <v>0.005713808848752215</v>
      </c>
      <c r="AJ64" s="9">
        <v>0.005692357001753</v>
      </c>
      <c r="AK64" s="9">
        <v>0.005671073553705602</v>
      </c>
      <c r="AL64" s="9">
        <v>0.0056499563984015065</v>
      </c>
      <c r="AM64" s="9">
        <v>0.005629003467565078</v>
      </c>
      <c r="AN64" s="9">
        <v>0.005608212729919435</v>
      </c>
      <c r="AO64" s="9">
        <v>0.005587582190282653</v>
      </c>
      <c r="AP64" s="9">
        <v>0.005567109888693021</v>
      </c>
      <c r="AQ64" s="9">
        <v>0.0055467938995621925</v>
      </c>
      <c r="AR64" s="9">
        <v>0.005526632330855047</v>
      </c>
      <c r="AS64" s="9">
        <v>0.005506623323295262</v>
      </c>
      <c r="AT64" s="9">
        <v>0.005486765049595509</v>
      </c>
      <c r="AU64" s="9">
        <v>0.005467055713711329</v>
      </c>
      <c r="AV64" s="9">
        <v>0.005447493550117807</v>
      </c>
      <c r="AW64" s="9">
        <v>0.0054280768231080535</v>
      </c>
      <c r="AX64" s="9">
        <v>0.005408803826112809</v>
      </c>
      <c r="AY64" s="9">
        <v>0.005389672881040235</v>
      </c>
      <c r="AZ64" s="9">
        <v>0.005370682337635209</v>
      </c>
      <c r="BA64" s="9">
        <v>0.005351830572857373</v>
      </c>
      <c r="BB64" s="9">
        <v>0.005333115990277251</v>
      </c>
      <c r="BC64" s="9">
        <v>0.005314537019489759</v>
      </c>
      <c r="BD64" s="9">
        <v>0.005296092115544502</v>
      </c>
      <c r="BE64" s="9">
        <v>0.005277779758392216</v>
      </c>
      <c r="BF64" s="9">
        <v>0.0052595984523468135</v>
      </c>
      <c r="BG64" s="9">
        <v>0.005241546725562474</v>
      </c>
      <c r="BH64" s="9">
        <v>0.005223623129525235</v>
      </c>
      <c r="BI64" s="9">
        <v>0.00520582623855857</v>
      </c>
      <c r="BJ64" s="9">
        <v>0.005188154649342527</v>
      </c>
      <c r="BK64" s="9">
        <v>0.005170606980445882</v>
      </c>
      <c r="BL64" s="9">
        <v>0.0051531818718709484</v>
      </c>
      <c r="BM64" s="9">
        <v>0.005135877984610514</v>
      </c>
      <c r="BN64" s="9">
        <v>0.005118694000216622</v>
      </c>
      <c r="BO64" s="9">
        <v>0.0051016286203807056</v>
      </c>
      <c r="BP64" s="9">
        <v>0.005084680566524721</v>
      </c>
      <c r="BQ64" s="9">
        <v>0.005067848579402953</v>
      </c>
      <c r="BR64" s="9">
        <v>0.0050511314187141375</v>
      </c>
      <c r="BS64" s="9">
        <v>0.005034527862723512</v>
      </c>
      <c r="BT64" s="9">
        <v>0.005018036707894561</v>
      </c>
      <c r="BU64" s="9">
        <v>0.005001656768530079</v>
      </c>
      <c r="BV64" s="9">
        <v>0.004985386876422316</v>
      </c>
      <c r="BW64" s="9">
        <v>0.004969225880511847</v>
      </c>
      <c r="BX64" s="9">
        <v>0.0049531726465549515</v>
      </c>
      <c r="BY64" s="9">
        <v>0.004937226056799254</v>
      </c>
      <c r="BZ64" s="9">
        <v>0.004921385009667296</v>
      </c>
      <c r="CA64" s="9">
        <v>0.004905648419447862</v>
      </c>
      <c r="CB64" s="9">
        <v>0.0048900152159948185</v>
      </c>
      <c r="CC64" s="9">
        <v>0.004874484344433209</v>
      </c>
      <c r="CD64" s="9">
        <v>0.004859054764872377</v>
      </c>
      <c r="CE64" s="9">
        <v>0.004843725452126034</v>
      </c>
      <c r="CF64" s="9">
        <v>0.004828495395438843</v>
      </c>
      <c r="CG64" s="9">
        <v>0.0048133635982195435</v>
      </c>
      <c r="CH64" s="9">
        <v>0.004798329077780299</v>
      </c>
      <c r="CI64" s="9">
        <v>0.0047833908650821415</v>
      </c>
      <c r="CJ64" s="9">
        <v>0.004768548004486297</v>
      </c>
      <c r="CK64" s="9">
        <v>0.004753799553511277</v>
      </c>
      <c r="CL64" s="9">
        <v>0.004739144582595516</v>
      </c>
      <c r="CM64" s="9">
        <v>0.004724582174865431</v>
      </c>
      <c r="CN64" s="9">
        <v>0.004710111425908762</v>
      </c>
      <c r="CO64" s="9">
        <v>0.004695731443552997</v>
      </c>
      <c r="CP64" s="9">
        <v>0.004681441347648787</v>
      </c>
      <c r="CQ64" s="9">
        <v>0.004667240269858216</v>
      </c>
    </row>
    <row r="65" spans="13:95" ht="17.25">
      <c r="M65" s="68"/>
      <c r="N65" s="2">
        <v>170</v>
      </c>
      <c r="O65" s="9">
        <v>0.005918613805443188</v>
      </c>
      <c r="P65" s="9">
        <v>0.005895335827578639</v>
      </c>
      <c r="Q65" s="9">
        <v>0.005872252987902653</v>
      </c>
      <c r="R65" s="9">
        <v>0.00584936260121728</v>
      </c>
      <c r="S65" s="9">
        <v>0.005826662037676663</v>
      </c>
      <c r="T65" s="9">
        <v>0.005804148721160289</v>
      </c>
      <c r="U65" s="9">
        <v>0.005781820127711374</v>
      </c>
      <c r="V65" s="9">
        <v>0.005759673784037001</v>
      </c>
      <c r="W65" s="9">
        <v>0.005737707266066838</v>
      </c>
      <c r="X65" s="9">
        <v>0.005715918197567488</v>
      </c>
      <c r="Y65" s="9">
        <v>0.0056943042488096975</v>
      </c>
      <c r="Z65" s="9">
        <v>0.005672863135285757</v>
      </c>
      <c r="AA65" s="9">
        <v>0.005651592616474758</v>
      </c>
      <c r="AB65" s="9">
        <v>0.005630490494653264</v>
      </c>
      <c r="AC65" s="9">
        <v>0.005609554613749381</v>
      </c>
      <c r="AD65" s="9">
        <v>0.005588782858238034</v>
      </c>
      <c r="AE65" s="9">
        <v>0.005568173152075685</v>
      </c>
      <c r="AF65" s="9">
        <v>0.005547723457672589</v>
      </c>
      <c r="AG65" s="9">
        <v>0.005527431774900867</v>
      </c>
      <c r="AH65" s="9">
        <v>0.005507296140136889</v>
      </c>
      <c r="AI65" s="9">
        <v>0.005487314625336373</v>
      </c>
      <c r="AJ65" s="9">
        <v>0.005467485337140703</v>
      </c>
      <c r="AK65" s="9">
        <v>0.00544780641601328</v>
      </c>
      <c r="AL65" s="9">
        <v>0.005428276035404448</v>
      </c>
      <c r="AM65" s="9">
        <v>0.0054088924009438825</v>
      </c>
      <c r="AN65" s="9">
        <v>0.0053896537496592204</v>
      </c>
      <c r="AO65" s="9">
        <v>0.005370558349219899</v>
      </c>
      <c r="AP65" s="9">
        <v>0.00535160449720513</v>
      </c>
      <c r="AQ65" s="9">
        <v>0.005332790520395005</v>
      </c>
      <c r="AR65" s="9">
        <v>0.005314114774083856</v>
      </c>
      <c r="AS65" s="9">
        <v>0.005295575641414927</v>
      </c>
      <c r="AT65" s="9">
        <v>0.005277171532735539</v>
      </c>
      <c r="AU65" s="9">
        <v>0.005258900884971913</v>
      </c>
      <c r="AV65" s="9">
        <v>0.005240762161022962</v>
      </c>
      <c r="AW65" s="9">
        <v>0.005222753849172231</v>
      </c>
      <c r="AX65" s="9">
        <v>0.00520487446251733</v>
      </c>
      <c r="AY65" s="9">
        <v>0.005187122538416222</v>
      </c>
      <c r="AZ65" s="9">
        <v>0.005169496637949702</v>
      </c>
      <c r="BA65" s="9">
        <v>0.005151995345399471</v>
      </c>
      <c r="BB65" s="9">
        <v>0.005134617267741265</v>
      </c>
      <c r="BC65" s="9">
        <v>0.005117361034152412</v>
      </c>
      <c r="BD65" s="9">
        <v>0.005100225295533393</v>
      </c>
      <c r="BE65" s="9">
        <v>0.005083208724042834</v>
      </c>
      <c r="BF65" s="9">
        <v>0.005066310012645487</v>
      </c>
      <c r="BG65" s="9">
        <v>0.0050495278746726865</v>
      </c>
      <c r="BH65" s="9">
        <v>0.005032861043394954</v>
      </c>
      <c r="BI65" s="9">
        <v>0.005016308271606229</v>
      </c>
      <c r="BJ65" s="9">
        <v>0.004999868331219338</v>
      </c>
      <c r="BK65" s="9">
        <v>0.004983540012872386</v>
      </c>
      <c r="BL65" s="9">
        <v>0.004967322125545614</v>
      </c>
      <c r="BM65" s="9">
        <v>0.0049512134961884465</v>
      </c>
      <c r="BN65" s="9">
        <v>0.004935212969356337</v>
      </c>
      <c r="BO65" s="9">
        <v>0.00491931940685709</v>
      </c>
      <c r="BP65" s="9">
        <v>0.004903531687406391</v>
      </c>
      <c r="BQ65" s="9">
        <v>0.004887848706292231</v>
      </c>
      <c r="BR65" s="9">
        <v>0.004872269375047847</v>
      </c>
      <c r="BS65" s="9">
        <v>0.004856792621133075</v>
      </c>
      <c r="BT65" s="9">
        <v>0.0048414173876237115</v>
      </c>
      <c r="BU65" s="9">
        <v>0.004826142632908648</v>
      </c>
      <c r="BV65" s="9">
        <v>0.004810967330394617</v>
      </c>
      <c r="BW65" s="9">
        <v>0.0047958904682182035</v>
      </c>
      <c r="BX65" s="9">
        <v>0.0047809110489649915</v>
      </c>
      <c r="BY65" s="9">
        <v>0.004766028089395523</v>
      </c>
      <c r="BZ65" s="9">
        <v>0.004751240620178002</v>
      </c>
      <c r="CA65" s="9">
        <v>0.004736547685627386</v>
      </c>
      <c r="CB65" s="9">
        <v>0.0047219483434507775</v>
      </c>
      <c r="CC65" s="9">
        <v>0.004707441664498899</v>
      </c>
      <c r="CD65" s="9">
        <v>0.004693026732523445</v>
      </c>
      <c r="CE65" s="9">
        <v>0.004678702643940177</v>
      </c>
      <c r="CF65" s="9">
        <v>0.004664468507597557</v>
      </c>
      <c r="CG65" s="9">
        <v>0.0046503234445507986</v>
      </c>
      <c r="CH65" s="9">
        <v>0.0046362665878411265</v>
      </c>
      <c r="CI65" s="9">
        <v>0.00462229708228016</v>
      </c>
      <c r="CJ65" s="9">
        <v>0.004608414084239181</v>
      </c>
      <c r="CK65" s="9">
        <v>0.004594616761443278</v>
      </c>
      <c r="CL65" s="9">
        <v>0.004580904292770085</v>
      </c>
      <c r="CM65" s="9">
        <v>0.004567275868053102</v>
      </c>
      <c r="CN65" s="9">
        <v>0.004553730687889403</v>
      </c>
      <c r="CO65" s="9">
        <v>0.0045402679634516325</v>
      </c>
      <c r="CP65" s="9">
        <v>0.004526886916304176</v>
      </c>
      <c r="CQ65" s="9">
        <v>0.004513586778223364</v>
      </c>
    </row>
    <row r="66" spans="13:95" ht="17.25">
      <c r="M66" s="68"/>
      <c r="N66" s="2">
        <v>180</v>
      </c>
      <c r="O66" s="9">
        <v>0.005677099250655723</v>
      </c>
      <c r="P66" s="9">
        <v>0.00565563010229781</v>
      </c>
      <c r="Q66" s="9">
        <v>0.005634334747784035</v>
      </c>
      <c r="R66" s="9">
        <v>0.005613210861901953</v>
      </c>
      <c r="S66" s="9">
        <v>0.005592256166466918</v>
      </c>
      <c r="T66" s="9">
        <v>0.0055714684289535615</v>
      </c>
      <c r="U66" s="9">
        <v>0.005550845461181865</v>
      </c>
      <c r="V66" s="9">
        <v>0.005530385118055048</v>
      </c>
      <c r="W66" s="9">
        <v>0.005510085296346538</v>
      </c>
      <c r="X66" s="9">
        <v>0.005489943933533646</v>
      </c>
      <c r="Y66" s="9">
        <v>0.005469959006675506</v>
      </c>
      <c r="Z66" s="9">
        <v>0.005450128531333143</v>
      </c>
      <c r="AA66" s="9">
        <v>0.005430450560529648</v>
      </c>
      <c r="AB66" s="9">
        <v>0.00541092318374846</v>
      </c>
      <c r="AC66" s="9">
        <v>0.005391544525968004</v>
      </c>
      <c r="AD66" s="9">
        <v>0.00537231274673095</v>
      </c>
      <c r="AE66" s="9">
        <v>0.005353226039246485</v>
      </c>
      <c r="AF66" s="9">
        <v>0.005334282629524093</v>
      </c>
      <c r="AG66" s="9">
        <v>0.0053154807755373965</v>
      </c>
      <c r="AH66" s="9">
        <v>0.005296818766416753</v>
      </c>
      <c r="AI66" s="9">
        <v>0.005278294921669253</v>
      </c>
      <c r="AJ66" s="9">
        <v>0.005259907590425035</v>
      </c>
      <c r="AK66" s="9">
        <v>0.005241655150708625</v>
      </c>
      <c r="AL66" s="9">
        <v>0.005223536008734398</v>
      </c>
      <c r="AM66" s="9">
        <v>0.005205548598224956</v>
      </c>
      <c r="AN66" s="9">
        <v>0.005187691379751646</v>
      </c>
      <c r="AO66" s="9">
        <v>0.0051699628400961135</v>
      </c>
      <c r="AP66" s="9">
        <v>0.0051523614916321936</v>
      </c>
      <c r="AQ66" s="9">
        <v>0.005134885871727171</v>
      </c>
      <c r="AR66" s="9">
        <v>0.005117534542161739</v>
      </c>
      <c r="AS66" s="9">
        <v>0.005100306088567829</v>
      </c>
      <c r="AT66" s="9">
        <v>0.0050831991198836395</v>
      </c>
      <c r="AU66" s="9">
        <v>0.005066212267825221</v>
      </c>
      <c r="AV66" s="9">
        <v>0.0050493441863738945</v>
      </c>
      <c r="AW66" s="9">
        <v>0.005032593551278975</v>
      </c>
      <c r="AX66" s="9">
        <v>0.00501595905957518</v>
      </c>
      <c r="AY66" s="9">
        <v>0.0049994394291141536</v>
      </c>
      <c r="AZ66" s="9">
        <v>0.004983033398109635</v>
      </c>
      <c r="BA66" s="9">
        <v>0.004966739724695694</v>
      </c>
      <c r="BB66" s="9">
        <v>0.004950557186497613</v>
      </c>
      <c r="BC66" s="9">
        <v>0.00493448458021493</v>
      </c>
      <c r="BD66" s="9">
        <v>0.004918520721216195</v>
      </c>
      <c r="BE66" s="9">
        <v>0.004902664443145044</v>
      </c>
      <c r="BF66" s="9">
        <v>0.00488691459753718</v>
      </c>
      <c r="BG66" s="9">
        <v>0.004871270053447854</v>
      </c>
      <c r="BH66" s="9">
        <v>0.004855729697089538</v>
      </c>
      <c r="BI66" s="9">
        <v>0.004840292431479358</v>
      </c>
      <c r="BJ66" s="9">
        <v>0.0048249571760960435</v>
      </c>
      <c r="BK66" s="9">
        <v>0.004809722866545984</v>
      </c>
      <c r="BL66" s="9">
        <v>0.0047945884542381296</v>
      </c>
      <c r="BM66" s="9">
        <v>0.0047795529060674505</v>
      </c>
      <c r="BN66" s="9">
        <v>0.004764615204106654</v>
      </c>
      <c r="BO66" s="9">
        <v>0.004749774345305858</v>
      </c>
      <c r="BP66" s="9">
        <v>0.004735029341200015</v>
      </c>
      <c r="BQ66" s="9">
        <v>0.004720379217623817</v>
      </c>
      <c r="BR66" s="9">
        <v>0.004705823014433813</v>
      </c>
      <c r="BS66" s="9">
        <v>0.004691359785237524</v>
      </c>
      <c r="BT66" s="9">
        <v>0.004676988597129379</v>
      </c>
      <c r="BU66" s="9">
        <v>0.004662708530433171</v>
      </c>
      <c r="BV66" s="9">
        <v>0.004648518678450904</v>
      </c>
      <c r="BW66" s="9">
        <v>0.004634418147217784</v>
      </c>
      <c r="BX66" s="9">
        <v>0.004620406055263205</v>
      </c>
      <c r="BY66" s="9">
        <v>0.004606481533377507</v>
      </c>
      <c r="BZ66" s="9">
        <v>0.004592643724384366</v>
      </c>
      <c r="CA66" s="9">
        <v>0.004578891782918611</v>
      </c>
      <c r="CB66" s="9">
        <v>0.004565224875209345</v>
      </c>
      <c r="CC66" s="9">
        <v>0.004551642178868171</v>
      </c>
      <c r="CD66" s="9">
        <v>0.004538142882682404</v>
      </c>
      <c r="CE66" s="9">
        <v>0.004524726186413121</v>
      </c>
      <c r="CF66" s="9">
        <v>0.0045113913005978504</v>
      </c>
      <c r="CG66" s="9">
        <v>0.00449813744635789</v>
      </c>
      <c r="CH66" s="9">
        <v>0.004484963855209971</v>
      </c>
      <c r="CI66" s="9">
        <v>0.004471869768882258</v>
      </c>
      <c r="CJ66" s="9">
        <v>0.004458854439134518</v>
      </c>
      <c r="CK66" s="9">
        <v>0.004445917127582295</v>
      </c>
      <c r="CL66" s="9">
        <v>0.004433057105525119</v>
      </c>
      <c r="CM66" s="9">
        <v>0.004420273653778448</v>
      </c>
      <c r="CN66" s="9">
        <v>0.004407566062509393</v>
      </c>
      <c r="CO66" s="9">
        <v>0.004394933631076035</v>
      </c>
      <c r="CP66" s="9">
        <v>0.004382375667870283</v>
      </c>
      <c r="CQ66" s="9">
        <v>0.004369891490164154</v>
      </c>
    </row>
    <row r="67" spans="13:95" ht="17.25">
      <c r="M67" s="68"/>
      <c r="N67" s="2">
        <v>220</v>
      </c>
      <c r="O67" s="9">
        <v>0.0048817718108563665</v>
      </c>
      <c r="P67" s="9">
        <v>0.004865755186707786</v>
      </c>
      <c r="Q67" s="9">
        <v>0.0048498529015693105</v>
      </c>
      <c r="R67" s="9">
        <v>0.004834063569617338</v>
      </c>
      <c r="S67" s="9">
        <v>0.0048183858313363605</v>
      </c>
      <c r="T67" s="9">
        <v>0.004802818352775631</v>
      </c>
      <c r="U67" s="9">
        <v>0.004787359824835219</v>
      </c>
      <c r="V67" s="9">
        <v>0.004772008962580017</v>
      </c>
      <c r="W67" s="9">
        <v>0.004756764504580209</v>
      </c>
      <c r="X67" s="9">
        <v>0.004741625212276872</v>
      </c>
      <c r="Y67" s="9">
        <v>0.004726589869371496</v>
      </c>
      <c r="Z67" s="9">
        <v>0.004711657281238148</v>
      </c>
      <c r="AA67" s="9">
        <v>0.004696826274357306</v>
      </c>
      <c r="AB67" s="9">
        <v>0.00468209569577018</v>
      </c>
      <c r="AC67" s="9">
        <v>0.004667464412552654</v>
      </c>
      <c r="AD67" s="9">
        <v>0.004652931311307896</v>
      </c>
      <c r="AE67" s="9">
        <v>0.004638495297676709</v>
      </c>
      <c r="AF67" s="9">
        <v>0.004624155295864921</v>
      </c>
      <c r="AG67" s="9">
        <v>0.004609910248186938</v>
      </c>
      <c r="AH67" s="9">
        <v>0.004595759114624803</v>
      </c>
      <c r="AI67" s="9">
        <v>0.004581700872402025</v>
      </c>
      <c r="AJ67" s="9">
        <v>0.004567734515571593</v>
      </c>
      <c r="AK67" s="9">
        <v>0.004553859054617486</v>
      </c>
      <c r="AL67" s="9">
        <v>0.004540073516069149</v>
      </c>
      <c r="AM67" s="9">
        <v>0.004526376942128382</v>
      </c>
      <c r="AN67" s="9">
        <v>0.004512768390308104</v>
      </c>
      <c r="AO67" s="9">
        <v>0.004499246933082518</v>
      </c>
      <c r="AP67" s="9">
        <v>0.004485811657548183</v>
      </c>
      <c r="AQ67" s="9">
        <v>0.004472461665095591</v>
      </c>
      <c r="AR67" s="9">
        <v>0.004459196071090756</v>
      </c>
      <c r="AS67" s="9">
        <v>0.004446014004566532</v>
      </c>
      <c r="AT67" s="9">
        <v>0.004432914607923147</v>
      </c>
      <c r="AU67" s="9">
        <v>0.0044198970366376685</v>
      </c>
      <c r="AV67" s="9">
        <v>0.004406960458982054</v>
      </c>
      <c r="AW67" s="9">
        <v>0.004394104055749439</v>
      </c>
      <c r="AX67" s="9">
        <v>0.004381327019988339</v>
      </c>
      <c r="AY67" s="9">
        <v>0.004368628556744507</v>
      </c>
      <c r="AZ67" s="9">
        <v>0.0043560078828101265</v>
      </c>
      <c r="BA67" s="9">
        <v>0.00434346422648008</v>
      </c>
      <c r="BB67" s="9">
        <v>0.004330996827315058</v>
      </c>
      <c r="BC67" s="9">
        <v>0.004318604935911209</v>
      </c>
      <c r="BD67" s="9">
        <v>0.004306287813676154</v>
      </c>
      <c r="BE67" s="9">
        <v>0.004294044732611102</v>
      </c>
      <c r="BF67" s="9">
        <v>0.004281874975098868</v>
      </c>
      <c r="BG67" s="9">
        <v>0.004269777833697563</v>
      </c>
      <c r="BH67" s="9">
        <v>0.004257752610939821</v>
      </c>
      <c r="BI67" s="9">
        <v>0.004245798619137269</v>
      </c>
      <c r="BJ67" s="9">
        <v>0.004233915180190193</v>
      </c>
      <c r="BK67" s="9">
        <v>0.004222101625402099</v>
      </c>
      <c r="BL67" s="9">
        <v>0.0042103572952990834</v>
      </c>
      <c r="BM67" s="9">
        <v>0.004198681539453848</v>
      </c>
      <c r="BN67" s="9">
        <v>0.004187073716314151</v>
      </c>
      <c r="BO67" s="9">
        <v>0.00417553319303563</v>
      </c>
      <c r="BP67" s="9">
        <v>0.0041640593453187765</v>
      </c>
      <c r="BQ67" s="9">
        <v>0.004152651557249998</v>
      </c>
      <c r="BR67" s="9">
        <v>0.0041413092211465795</v>
      </c>
      <c r="BS67" s="9">
        <v>0.004130031737405465</v>
      </c>
      <c r="BT67" s="9">
        <v>0.004118818514355702</v>
      </c>
      <c r="BU67" s="9">
        <v>0.004107668968114482</v>
      </c>
      <c r="BV67" s="9">
        <v>0.0040965825224466065</v>
      </c>
      <c r="BW67" s="9">
        <v>0.004085558608627325</v>
      </c>
      <c r="BX67" s="9">
        <v>0.004074596665308406</v>
      </c>
      <c r="BY67" s="9">
        <v>0.004063696138387384</v>
      </c>
      <c r="BZ67" s="9">
        <v>0.0040528564808798295</v>
      </c>
      <c r="CA67" s="9">
        <v>0.004042077152794619</v>
      </c>
      <c r="CB67" s="9">
        <v>0.004031357621012041</v>
      </c>
      <c r="CC67" s="9">
        <v>0.004020697359164747</v>
      </c>
      <c r="CD67" s="9">
        <v>0.0040100958475213526</v>
      </c>
      <c r="CE67" s="9">
        <v>0.0039995525728727475</v>
      </c>
      <c r="CF67" s="9">
        <v>0.003989067028420878</v>
      </c>
      <c r="CG67" s="9">
        <v>0.003978638713670074</v>
      </c>
      <c r="CH67" s="9">
        <v>0.0039682671343207795</v>
      </c>
      <c r="CI67" s="9">
        <v>0.003957951802165602</v>
      </c>
      <c r="CJ67" s="9">
        <v>0.003947692234987674</v>
      </c>
      <c r="CK67" s="9">
        <v>0.003937487956461211</v>
      </c>
      <c r="CL67" s="9">
        <v>0.0039273384960542375</v>
      </c>
      <c r="CM67" s="9">
        <v>0.003917243388933397</v>
      </c>
      <c r="CN67" s="9">
        <v>0.003907202175870806</v>
      </c>
      <c r="CO67" s="9">
        <v>0.0038972144031529012</v>
      </c>
      <c r="CP67" s="9">
        <v>0.0038872796224912105</v>
      </c>
      <c r="CQ67" s="9">
        <v>0.0038773973909349804</v>
      </c>
    </row>
    <row r="68" spans="13:95" ht="17.25">
      <c r="M68" s="68"/>
      <c r="N68" s="2">
        <v>230</v>
      </c>
      <c r="O68" s="9">
        <v>0.004716834782724889</v>
      </c>
      <c r="P68" s="9">
        <v>0.004701851811301986</v>
      </c>
      <c r="Q68" s="9">
        <v>0.004686972800486586</v>
      </c>
      <c r="R68" s="9">
        <v>0.004672196517480904</v>
      </c>
      <c r="S68" s="9">
        <v>0.0046575217525826424</v>
      </c>
      <c r="T68" s="9">
        <v>0.004642947318535957</v>
      </c>
      <c r="U68" s="9">
        <v>0.0046284720499080905</v>
      </c>
      <c r="V68" s="9">
        <v>0.004614094802490375</v>
      </c>
      <c r="W68" s="9">
        <v>0.004599814452722292</v>
      </c>
      <c r="X68" s="9">
        <v>0.004585629897137501</v>
      </c>
      <c r="Y68" s="9">
        <v>0.004571540051830668</v>
      </c>
      <c r="Z68" s="9">
        <v>0.004557543851944118</v>
      </c>
      <c r="AA68" s="9">
        <v>0.0045436402511732955</v>
      </c>
      <c r="AB68" s="9">
        <v>0.004529828221290197</v>
      </c>
      <c r="AC68" s="9">
        <v>0.004516106751683815</v>
      </c>
      <c r="AD68" s="9">
        <v>0.004502474848916923</v>
      </c>
      <c r="AE68" s="9">
        <v>0.004488931536298322</v>
      </c>
      <c r="AF68" s="9">
        <v>0.004475475853469934</v>
      </c>
      <c r="AG68" s="9">
        <v>0.004462106856007996</v>
      </c>
      <c r="AH68" s="9">
        <v>0.004448823615037764</v>
      </c>
      <c r="AI68" s="9">
        <v>0.0044356252168611466</v>
      </c>
      <c r="AJ68" s="9">
        <v>0.004422510762596615</v>
      </c>
      <c r="AK68" s="9">
        <v>0.0044094793678309836</v>
      </c>
      <c r="AL68" s="9">
        <v>0.004396530162282434</v>
      </c>
      <c r="AM68" s="9">
        <v>0.0043836622894743715</v>
      </c>
      <c r="AN68" s="9">
        <v>0.004370874906419661</v>
      </c>
      <c r="AO68" s="9">
        <v>0.0043581671833147675</v>
      </c>
      <c r="AP68" s="9">
        <v>0.004345538303243447</v>
      </c>
      <c r="AQ68" s="9">
        <v>0.004332987461889568</v>
      </c>
      <c r="AR68" s="9">
        <v>0.004320513867258695</v>
      </c>
      <c r="AS68" s="9">
        <v>0.004308116739408091</v>
      </c>
      <c r="AT68" s="9">
        <v>0.004295795310184837</v>
      </c>
      <c r="AU68" s="9">
        <v>0.004283548822971708</v>
      </c>
      <c r="AV68" s="9">
        <v>0.004271376532440501</v>
      </c>
      <c r="AW68" s="9">
        <v>0.004259277704312596</v>
      </c>
      <c r="AX68" s="9">
        <v>0.004247251615126393</v>
      </c>
      <c r="AY68" s="9">
        <v>0.004235297552011431</v>
      </c>
      <c r="AZ68" s="9">
        <v>0.0042234148124689124</v>
      </c>
      <c r="BA68" s="9">
        <v>0.004211602704158367</v>
      </c>
      <c r="BB68" s="9">
        <v>0.00419986054469033</v>
      </c>
      <c r="BC68" s="9">
        <v>0.004188187661424671</v>
      </c>
      <c r="BD68" s="9">
        <v>0.004176583391274526</v>
      </c>
      <c r="BE68" s="9">
        <v>0.0041650470805155125</v>
      </c>
      <c r="BF68" s="9">
        <v>0.004153578084600106</v>
      </c>
      <c r="BG68" s="9">
        <v>0.004142175767976963</v>
      </c>
      <c r="BH68" s="9">
        <v>0.0041308395039150675</v>
      </c>
      <c r="BI68" s="9">
        <v>0.004119568674332482</v>
      </c>
      <c r="BJ68" s="9">
        <v>0.00410836266962957</v>
      </c>
      <c r="BK68" s="9">
        <v>0.004097220888526548</v>
      </c>
      <c r="BL68" s="9">
        <v>0.004086142737905203</v>
      </c>
      <c r="BM68" s="9">
        <v>0.0040751276326546695</v>
      </c>
      <c r="BN68" s="9">
        <v>0.00406417499552107</v>
      </c>
      <c r="BO68" s="9">
        <v>0.004053284256960982</v>
      </c>
      <c r="BP68" s="9">
        <v>0.004042454854998506</v>
      </c>
      <c r="BQ68" s="9">
        <v>0.004031686235085928</v>
      </c>
      <c r="BR68" s="9">
        <v>0.004020977849967766</v>
      </c>
      <c r="BS68" s="9">
        <v>0.0040103291595481585</v>
      </c>
      <c r="BT68" s="9">
        <v>0.0039997396307614305</v>
      </c>
      <c r="BU68" s="9">
        <v>0.003989208737445825</v>
      </c>
      <c r="BV68" s="9">
        <v>0.0039787359602202034</v>
      </c>
      <c r="BW68" s="9">
        <v>0.0039683207863637085</v>
      </c>
      <c r="BX68" s="9">
        <v>0.003957962709698221</v>
      </c>
      <c r="BY68" s="9">
        <v>0.003947661230473612</v>
      </c>
      <c r="BZ68" s="9">
        <v>0.003937415855255636</v>
      </c>
      <c r="CA68" s="9">
        <v>0.003927226096816408</v>
      </c>
      <c r="CB68" s="9">
        <v>0.003917091474027421</v>
      </c>
      <c r="CC68" s="9">
        <v>0.003907011511754959</v>
      </c>
      <c r="CD68" s="9">
        <v>0.003896985740757924</v>
      </c>
      <c r="CE68" s="9">
        <v>0.003887013697587933</v>
      </c>
      <c r="CF68" s="9">
        <v>0.003877094924491647</v>
      </c>
      <c r="CG68" s="9">
        <v>0.003867228969315287</v>
      </c>
      <c r="CH68" s="9">
        <v>0.0038574153854112427</v>
      </c>
      <c r="CI68" s="9">
        <v>0.003847653731546737</v>
      </c>
      <c r="CJ68" s="9">
        <v>0.0038379435718144846</v>
      </c>
      <c r="CK68" s="9">
        <v>0.0038282844755452698</v>
      </c>
      <c r="CL68" s="9">
        <v>0.003818676017222433</v>
      </c>
      <c r="CM68" s="9">
        <v>0.003809117776398175</v>
      </c>
      <c r="CN68" s="9">
        <v>0.0037996093376116325</v>
      </c>
      <c r="CO68" s="9">
        <v>0.003790150290308705</v>
      </c>
      <c r="CP68" s="9">
        <v>0.003780740228763562</v>
      </c>
      <c r="CQ68" s="9">
        <v>0.003771378752001792</v>
      </c>
    </row>
    <row r="69" spans="13:95" ht="17.25">
      <c r="M69" s="68"/>
      <c r="N69" s="2">
        <v>240</v>
      </c>
      <c r="O69" s="9">
        <v>0.004562759925642956</v>
      </c>
      <c r="P69" s="9">
        <v>0.004548712302868024</v>
      </c>
      <c r="Q69" s="9">
        <v>0.004534759514186223</v>
      </c>
      <c r="R69" s="9">
        <v>0.004520900458272954</v>
      </c>
      <c r="S69" s="9">
        <v>0.004507134054182258</v>
      </c>
      <c r="T69" s="9">
        <v>0.004493459240776899</v>
      </c>
      <c r="U69" s="9">
        <v>0.0044798749761810015</v>
      </c>
      <c r="V69" s="9">
        <v>0.004466380237254013</v>
      </c>
      <c r="W69" s="9">
        <v>0.0044529740190849655</v>
      </c>
      <c r="X69" s="9">
        <v>0.004439655334505957</v>
      </c>
      <c r="Y69" s="9">
        <v>0.004426423213623942</v>
      </c>
      <c r="Z69" s="9">
        <v>0.004413276703369827</v>
      </c>
      <c r="AA69" s="9">
        <v>0.004400214867064146</v>
      </c>
      <c r="AB69" s="9">
        <v>0.004387236783998451</v>
      </c>
      <c r="AC69" s="9">
        <v>0.004374341549031683</v>
      </c>
      <c r="AD69" s="9">
        <v>0.004361528272200787</v>
      </c>
      <c r="AE69" s="9">
        <v>0.004348796078344996</v>
      </c>
      <c r="AF69" s="9">
        <v>0.004336144106743051</v>
      </c>
      <c r="AG69" s="9">
        <v>0.0043235715107628366</v>
      </c>
      <c r="AH69" s="9">
        <v>0.0043110774575228755</v>
      </c>
      <c r="AI69" s="9">
        <v>0.0042986611275651196</v>
      </c>
      <c r="AJ69" s="9">
        <v>0.0042863217145385464</v>
      </c>
      <c r="AK69" s="9">
        <v>0.004274058424893149</v>
      </c>
      <c r="AL69" s="9">
        <v>0.004261870477583805</v>
      </c>
      <c r="AM69" s="9">
        <v>0.004249757103783645</v>
      </c>
      <c r="AN69" s="9">
        <v>0.0042377175466064895</v>
      </c>
      <c r="AO69" s="9">
        <v>0.0042257510608380245</v>
      </c>
      <c r="AP69" s="9">
        <v>0.004213856912675334</v>
      </c>
      <c r="AQ69" s="9">
        <v>0.0042020343794744045</v>
      </c>
      <c r="AR69" s="9">
        <v>0.00419028274950538</v>
      </c>
      <c r="AS69" s="9">
        <v>0.004178601321715172</v>
      </c>
      <c r="AT69" s="9">
        <v>0.004166989405497157</v>
      </c>
      <c r="AU69" s="9">
        <v>0.004155446320467712</v>
      </c>
      <c r="AV69" s="9">
        <v>0.004143971396249314</v>
      </c>
      <c r="AW69" s="9">
        <v>0.0041325639722599025</v>
      </c>
      <c r="AX69" s="9">
        <v>0.004121223397508353</v>
      </c>
      <c r="AY69" s="9">
        <v>0.00410994903039576</v>
      </c>
      <c r="AZ69" s="9">
        <v>0.004098740238522362</v>
      </c>
      <c r="BA69" s="9">
        <v>0.004087596398499858</v>
      </c>
      <c r="BB69" s="9">
        <v>0.0040765168957689595</v>
      </c>
      <c r="BC69" s="9">
        <v>0.004065501124421967</v>
      </c>
      <c r="BD69" s="9">
        <v>0.004054548487030178</v>
      </c>
      <c r="BE69" s="9">
        <v>0.004043658394476003</v>
      </c>
      <c r="BF69" s="9">
        <v>0.004032830265789561</v>
      </c>
      <c r="BG69" s="9">
        <v>0.0040220635279896505</v>
      </c>
      <c r="BH69" s="9">
        <v>0.0040113576159289165</v>
      </c>
      <c r="BI69" s="9">
        <v>0.00400071197214307</v>
      </c>
      <c r="BJ69" s="9">
        <v>0.003990126046704056</v>
      </c>
      <c r="BK69" s="9">
        <v>0.003979599297076967</v>
      </c>
      <c r="BL69" s="9">
        <v>0.003969131187980672</v>
      </c>
      <c r="BM69" s="9">
        <v>0.003958721191251941</v>
      </c>
      <c r="BN69" s="9">
        <v>0.003948368785713025</v>
      </c>
      <c r="BO69" s="9">
        <v>0.003938073457042541</v>
      </c>
      <c r="BP69" s="9">
        <v>0.0039278346976495595</v>
      </c>
      <c r="BQ69" s="9">
        <v>0.003917652006550795</v>
      </c>
      <c r="BR69" s="9">
        <v>0.003907524889250823</v>
      </c>
      <c r="BS69" s="9">
        <v>0.0038974528576251714</v>
      </c>
      <c r="BT69" s="9">
        <v>0.0038874354298062664</v>
      </c>
      <c r="BU69" s="9">
        <v>0.003877472130072086</v>
      </c>
      <c r="BV69" s="9">
        <v>0.003867562488737479</v>
      </c>
      <c r="BW69" s="9">
        <v>0.0038577060420480324</v>
      </c>
      <c r="BX69" s="9">
        <v>0.003847902332076446</v>
      </c>
      <c r="BY69" s="9">
        <v>0.0038381509066213056</v>
      </c>
      <c r="BZ69" s="9">
        <v>0.003828451319108209</v>
      </c>
      <c r="CA69" s="9">
        <v>0.003818803128493153</v>
      </c>
      <c r="CB69" s="9">
        <v>0.0038092058991681436</v>
      </c>
      <c r="CC69" s="9">
        <v>0.003799659200868916</v>
      </c>
      <c r="CD69" s="9">
        <v>0.0037901626085847713</v>
      </c>
      <c r="CE69" s="9">
        <v>0.003780715702470399</v>
      </c>
      <c r="CF69" s="9">
        <v>0.003771318067759682</v>
      </c>
      <c r="CG69" s="9">
        <v>0.003761969294681385</v>
      </c>
      <c r="CH69" s="9">
        <v>0.003752668978376718</v>
      </c>
      <c r="CI69" s="9">
        <v>0.003743416718818685</v>
      </c>
      <c r="CJ69" s="9">
        <v>0.0037342121207331737</v>
      </c>
      <c r="CK69" s="9">
        <v>0.003725054793521769</v>
      </c>
      <c r="CL69" s="9">
        <v>0.0037159443511861983</v>
      </c>
      <c r="CM69" s="9">
        <v>0.003706880412254396</v>
      </c>
      <c r="CN69" s="9">
        <v>0.0036978625997081283</v>
      </c>
      <c r="CO69" s="9">
        <v>0.0036888905409121456</v>
      </c>
      <c r="CP69" s="9">
        <v>0.00367996386754481</v>
      </c>
      <c r="CQ69" s="9">
        <v>0.003671082215530176</v>
      </c>
    </row>
    <row r="70" spans="13:95" ht="17.25">
      <c r="M70" s="68"/>
      <c r="N70" s="2">
        <v>250</v>
      </c>
      <c r="O70" s="9">
        <v>0.004418503125962511</v>
      </c>
      <c r="P70" s="9">
        <v>0.004405304738504478</v>
      </c>
      <c r="Q70" s="9">
        <v>0.004392193124318605</v>
      </c>
      <c r="R70" s="9">
        <v>0.004379167295644444</v>
      </c>
      <c r="S70" s="9">
        <v>0.00436622628278801</v>
      </c>
      <c r="T70" s="9">
        <v>0.004353369133618779</v>
      </c>
      <c r="U70" s="9">
        <v>0.0043405949130864594</v>
      </c>
      <c r="V70" s="9">
        <v>0.00432790270275672</v>
      </c>
      <c r="W70" s="9">
        <v>0.004315291600364689</v>
      </c>
      <c r="X70" s="9">
        <v>0.0043027607193855035</v>
      </c>
      <c r="Y70" s="9">
        <v>0.004290309188620945</v>
      </c>
      <c r="Z70" s="9">
        <v>0.004277936151801394</v>
      </c>
      <c r="AA70" s="9">
        <v>0.004265640767202369</v>
      </c>
      <c r="AB70" s="9">
        <v>0.004253422207274946</v>
      </c>
      <c r="AC70" s="9">
        <v>0.004241279658289378</v>
      </c>
      <c r="AD70" s="9">
        <v>0.004229212319991291</v>
      </c>
      <c r="AE70" s="9">
        <v>0.004217219405269933</v>
      </c>
      <c r="AF70" s="9">
        <v>0.004205300139837828</v>
      </c>
      <c r="AG70" s="9">
        <v>0.004193453761921374</v>
      </c>
      <c r="AH70" s="9">
        <v>0.004181679521961923</v>
      </c>
      <c r="AI70" s="9">
        <v>0.004169976682326774</v>
      </c>
      <c r="AJ70" s="9">
        <v>0.00415834451702978</v>
      </c>
      <c r="AK70" s="9">
        <v>0.004146782311461029</v>
      </c>
      <c r="AL70" s="9">
        <v>0.004135289362125292</v>
      </c>
      <c r="AM70" s="9">
        <v>0.00412386497638883</v>
      </c>
      <c r="AN70" s="9">
        <v>0.004112508472234214</v>
      </c>
      <c r="AO70" s="9">
        <v>0.004101219178022837</v>
      </c>
      <c r="AP70" s="9">
        <v>0.004089996432264764</v>
      </c>
      <c r="AQ70" s="9">
        <v>0.004078839583395712</v>
      </c>
      <c r="AR70" s="9">
        <v>0.004067747989560743</v>
      </c>
      <c r="AS70" s="9">
        <v>0.0040567210184045055</v>
      </c>
      <c r="AT70" s="9">
        <v>0.004045758046867749</v>
      </c>
      <c r="AU70" s="9">
        <v>0.004034858460989819</v>
      </c>
      <c r="AV70" s="9">
        <v>0.004024021655716933</v>
      </c>
      <c r="AW70" s="9">
        <v>0.004013247034716059</v>
      </c>
      <c r="AX70" s="9">
        <v>0.0040025340101940855</v>
      </c>
      <c r="AY70" s="9">
        <v>0.003991882002722182</v>
      </c>
      <c r="AZ70" s="9">
        <v>0.003981290441065096</v>
      </c>
      <c r="BA70" s="9">
        <v>0.003970758762015226</v>
      </c>
      <c r="BB70" s="9">
        <v>0.003960286410231303</v>
      </c>
      <c r="BC70" s="9">
        <v>0.003949872838081494</v>
      </c>
      <c r="BD70" s="9">
        <v>0.003939517505490805</v>
      </c>
      <c r="BE70" s="9">
        <v>0.00392921987979257</v>
      </c>
      <c r="BF70" s="9">
        <v>0.003918979435583949</v>
      </c>
      <c r="BG70" s="9">
        <v>0.003908795654585251</v>
      </c>
      <c r="BH70" s="9">
        <v>0.0038986680255029796</v>
      </c>
      <c r="BI70" s="9">
        <v>0.003888596043896434</v>
      </c>
      <c r="BJ70" s="9">
        <v>0.0038785792120477913</v>
      </c>
      <c r="BK70" s="9">
        <v>0.003868617038835521</v>
      </c>
      <c r="BL70" s="9">
        <v>0.0038587090396110376</v>
      </c>
      <c r="BM70" s="9">
        <v>0.0038488547360784543</v>
      </c>
      <c r="BN70" s="9">
        <v>0.003839053656177397</v>
      </c>
      <c r="BO70" s="9">
        <v>0.003829305333968698</v>
      </c>
      <c r="BP70" s="9">
        <v>0.003819609309522956</v>
      </c>
      <c r="BQ70" s="9">
        <v>0.0038099651288118087</v>
      </c>
      <c r="BR70" s="9">
        <v>0.003800372343601863</v>
      </c>
      <c r="BS70" s="9">
        <v>0.0037908305113512016</v>
      </c>
      <c r="BT70" s="9">
        <v>0.0037813391951083634</v>
      </c>
      <c r="BU70" s="9">
        <v>0.003771897963413734</v>
      </c>
      <c r="BV70" s="9">
        <v>0.003762506390203293</v>
      </c>
      <c r="BW70" s="9">
        <v>0.003753164054714595</v>
      </c>
      <c r="BX70" s="9">
        <v>0.0037438705413949665</v>
      </c>
      <c r="BY70" s="9">
        <v>0.0037346254398118225</v>
      </c>
      <c r="BZ70" s="9">
        <v>0.003725428344565063</v>
      </c>
      <c r="CA70" s="9">
        <v>0.003716278855201449</v>
      </c>
      <c r="CB70" s="9">
        <v>0.003707176576130952</v>
      </c>
      <c r="CC70" s="9">
        <v>0.0036981211165449716</v>
      </c>
      <c r="CD70" s="9">
        <v>0.0036891120903363955</v>
      </c>
      <c r="CE70" s="9">
        <v>0.0036801491160214374</v>
      </c>
      <c r="CF70" s="9">
        <v>0.003671231816663216</v>
      </c>
      <c r="CG70" s="9">
        <v>0.003662359819796988</v>
      </c>
      <c r="CH70" s="9">
        <v>0.0036535327573570544</v>
      </c>
      <c r="CI70" s="9">
        <v>0.0036447502656052097</v>
      </c>
      <c r="CJ70" s="9">
        <v>0.003636011985060777</v>
      </c>
      <c r="CK70" s="9">
        <v>0.0036273175604321093</v>
      </c>
      <c r="CL70" s="9">
        <v>0.003618666640549568</v>
      </c>
      <c r="CM70" s="9">
        <v>0.0036100588782999295</v>
      </c>
      <c r="CN70" s="9">
        <v>0.0036014939305621476</v>
      </c>
      <c r="CO70" s="9">
        <v>0.003592971458144481</v>
      </c>
      <c r="CP70" s="9">
        <v>0.003584491125722921</v>
      </c>
      <c r="CQ70" s="9">
        <v>0.0035760526017808987</v>
      </c>
    </row>
    <row r="71" spans="13:95" ht="17.25">
      <c r="M71" s="68"/>
      <c r="N71" s="2">
        <v>260</v>
      </c>
      <c r="O71" s="9">
        <v>0.0042831504153454675</v>
      </c>
      <c r="P71" s="9">
        <v>0.004270725496365858</v>
      </c>
      <c r="Q71" s="9">
        <v>0.004258380201952558</v>
      </c>
      <c r="R71" s="9">
        <v>0.004246113642932045</v>
      </c>
      <c r="S71" s="9">
        <v>0.00423392494621796</v>
      </c>
      <c r="T71" s="9">
        <v>0.004221813254364904</v>
      </c>
      <c r="U71" s="9">
        <v>0.004209777725139899</v>
      </c>
      <c r="V71" s="9">
        <v>0.004197817531110502</v>
      </c>
      <c r="W71" s="9">
        <v>0.004185931859248826</v>
      </c>
      <c r="X71" s="9">
        <v>0.0041741199105505365</v>
      </c>
      <c r="Y71" s="9">
        <v>0.00416238089966822</v>
      </c>
      <c r="Z71" s="9">
        <v>0.004150714054558263</v>
      </c>
      <c r="AA71" s="9">
        <v>0.004139118616140699</v>
      </c>
      <c r="AB71" s="9">
        <v>0.0041275938379713205</v>
      </c>
      <c r="AC71" s="9">
        <v>0.004116138985925541</v>
      </c>
      <c r="AD71" s="9">
        <v>0.004104753337893374</v>
      </c>
      <c r="AE71" s="9">
        <v>0.004093436183485091</v>
      </c>
      <c r="AF71" s="9">
        <v>0.004082186823747012</v>
      </c>
      <c r="AG71" s="9">
        <v>0.004071004570886979</v>
      </c>
      <c r="AH71" s="9">
        <v>0.0040598887480091045</v>
      </c>
      <c r="AI71" s="9">
        <v>0.004048838688857384</v>
      </c>
      <c r="AJ71" s="9">
        <v>0.004037853737567704</v>
      </c>
      <c r="AK71" s="9">
        <v>0.004026933248428009</v>
      </c>
      <c r="AL71" s="9">
        <v>0.004016076585646158</v>
      </c>
      <c r="AM71" s="9">
        <v>0.004005283123125246</v>
      </c>
      <c r="AN71" s="9">
        <v>0.003994552244245985</v>
      </c>
      <c r="AO71" s="9">
        <v>0.00398388334165593</v>
      </c>
      <c r="AP71" s="9">
        <v>0.003973275817065198</v>
      </c>
      <c r="AQ71" s="9">
        <v>0.003962729081048485</v>
      </c>
      <c r="AR71" s="9">
        <v>0.003952242552853086</v>
      </c>
      <c r="AS71" s="9">
        <v>0.003941815660212664</v>
      </c>
      <c r="AT71" s="9">
        <v>0.003931447839166592</v>
      </c>
      <c r="AU71" s="9">
        <v>0.003921138533884618</v>
      </c>
      <c r="AV71" s="9">
        <v>0.003910887196496636</v>
      </c>
      <c r="AW71" s="9">
        <v>0.0039006932869274104</v>
      </c>
      <c r="AX71" s="9">
        <v>0.0038905562727360055</v>
      </c>
      <c r="AY71" s="9">
        <v>0.003880475628959822</v>
      </c>
      <c r="AZ71" s="9">
        <v>0.003870450837962984</v>
      </c>
      <c r="BA71" s="9">
        <v>0.0038604813892889746</v>
      </c>
      <c r="BB71" s="9">
        <v>0.0038505667795173575</v>
      </c>
      <c r="BC71" s="9">
        <v>0.0038407065121244116</v>
      </c>
      <c r="BD71" s="9">
        <v>0.00383090009734756</v>
      </c>
      <c r="BE71" s="9">
        <v>0.003821147052053457</v>
      </c>
      <c r="BF71" s="9">
        <v>0.0038114468996095956</v>
      </c>
      <c r="BG71" s="9">
        <v>0.003801799169759317</v>
      </c>
      <c r="BH71" s="9">
        <v>0.00379220339850012</v>
      </c>
      <c r="BI71" s="9">
        <v>0.003782659127965111</v>
      </c>
      <c r="BJ71" s="9">
        <v>0.0037731659063075613</v>
      </c>
      <c r="BK71" s="9">
        <v>0.0037637232875883868</v>
      </c>
      <c r="BL71" s="9">
        <v>0.003754330831666521</v>
      </c>
      <c r="BM71" s="9">
        <v>0.0037449881040920335</v>
      </c>
      <c r="BN71" s="9">
        <v>0.003735694676001944</v>
      </c>
      <c r="BO71" s="9">
        <v>0.0037264501240186175</v>
      </c>
      <c r="BP71" s="9">
        <v>0.0037172540301506603</v>
      </c>
      <c r="BQ71" s="9">
        <v>0.003708105981696262</v>
      </c>
      <c r="BR71" s="9">
        <v>0.003699005571148863</v>
      </c>
      <c r="BS71" s="9">
        <v>0.0036899523961051177</v>
      </c>
      <c r="BT71" s="9">
        <v>0.0036809460591750447</v>
      </c>
      <c r="BU71" s="9">
        <v>0.0036719861678943338</v>
      </c>
      <c r="BV71" s="9">
        <v>0.0036630723346386977</v>
      </c>
      <c r="BW71" s="9">
        <v>0.003654204176540254</v>
      </c>
      <c r="BX71" s="9">
        <v>0.003645381315405828</v>
      </c>
      <c r="BY71" s="9">
        <v>0.003636603377637184</v>
      </c>
      <c r="BZ71" s="9">
        <v>0.003627869994153033</v>
      </c>
      <c r="CA71" s="9">
        <v>0.003619180800312867</v>
      </c>
      <c r="CB71" s="9">
        <v>0.0036105354358424856</v>
      </c>
      <c r="CC71" s="9">
        <v>0.0036019335447612173</v>
      </c>
      <c r="CD71" s="9">
        <v>0.0035933747753107486</v>
      </c>
      <c r="CE71" s="9">
        <v>0.003584858779885543</v>
      </c>
      <c r="CF71" s="9">
        <v>0.003576385214964801</v>
      </c>
      <c r="CG71" s="9">
        <v>0.003567953741045892</v>
      </c>
      <c r="CH71" s="9">
        <v>0.0035595640225792417</v>
      </c>
      <c r="CI71" s="9">
        <v>0.003551215727904639</v>
      </c>
      <c r="CJ71" s="9">
        <v>0.0035429085291888967</v>
      </c>
      <c r="CK71" s="9">
        <v>0.0035346421023648477</v>
      </c>
      <c r="CL71" s="9">
        <v>0.003526416127071634</v>
      </c>
      <c r="CM71" s="9">
        <v>0.0035182302865962634</v>
      </c>
      <c r="CN71" s="9">
        <v>0.0035100842678163816</v>
      </c>
      <c r="CO71" s="9">
        <v>0.003501977761144239</v>
      </c>
      <c r="CP71" s="9">
        <v>0.0034939104604718154</v>
      </c>
      <c r="CQ71" s="9">
        <v>0.003485882063117086</v>
      </c>
    </row>
    <row r="72" spans="13:95" ht="17.25">
      <c r="M72" s="68"/>
      <c r="N72" s="2">
        <v>265</v>
      </c>
      <c r="O72" s="9">
        <v>0.00421855813701787</v>
      </c>
      <c r="P72" s="9">
        <v>0.004206494350457053</v>
      </c>
      <c r="Q72" s="9">
        <v>0.0041945069154406284</v>
      </c>
      <c r="R72" s="9">
        <v>0.004182594987233016</v>
      </c>
      <c r="S72" s="9">
        <v>0.004170757736302599</v>
      </c>
      <c r="T72" s="9">
        <v>0.004158994347900781</v>
      </c>
      <c r="U72" s="9">
        <v>0.00414730402165768</v>
      </c>
      <c r="V72" s="9">
        <v>0.0041356859711935805</v>
      </c>
      <c r="W72" s="9">
        <v>0.004124139423745331</v>
      </c>
      <c r="X72" s="9">
        <v>0.0041126636198069305</v>
      </c>
      <c r="Y72" s="9">
        <v>0.004101257812783593</v>
      </c>
      <c r="Z72" s="9">
        <v>0.00408992126865864</v>
      </c>
      <c r="AA72" s="9">
        <v>0.004078653265672553</v>
      </c>
      <c r="AB72" s="9">
        <v>0.004067453094013637</v>
      </c>
      <c r="AC72" s="9">
        <v>0.0040563200555197515</v>
      </c>
      <c r="AD72" s="9">
        <v>0.004045253463390529</v>
      </c>
      <c r="AE72" s="9">
        <v>0.004034252641909651</v>
      </c>
      <c r="AF72" s="9">
        <v>0.004023316926176699</v>
      </c>
      <c r="AG72" s="9">
        <v>0.004012445661848149</v>
      </c>
      <c r="AH72" s="9">
        <v>0.004001638204887078</v>
      </c>
      <c r="AI72" s="9">
        <v>0.003990893921321238</v>
      </c>
      <c r="AJ72" s="9">
        <v>0.003980212187009083</v>
      </c>
      <c r="AK72" s="9">
        <v>0.003969592387413455</v>
      </c>
      <c r="AL72" s="9">
        <v>0.003959033917382524</v>
      </c>
      <c r="AM72" s="9">
        <v>0.003948536180937798</v>
      </c>
      <c r="AN72" s="9">
        <v>0.003938098591068736</v>
      </c>
      <c r="AO72" s="9">
        <v>0.003927720569533881</v>
      </c>
      <c r="AP72" s="9">
        <v>0.003917401546668069</v>
      </c>
      <c r="AQ72" s="9">
        <v>0.003907140961195595</v>
      </c>
      <c r="AR72" s="9">
        <v>0.0038969382600490283</v>
      </c>
      <c r="AS72" s="9">
        <v>0.0038867928981934745</v>
      </c>
      <c r="AT72" s="9">
        <v>0.0038767043384560734</v>
      </c>
      <c r="AU72" s="9">
        <v>0.003866672051360508</v>
      </c>
      <c r="AV72" s="9">
        <v>0.003856695514966361</v>
      </c>
      <c r="AW72" s="9">
        <v>0.0038467742147130957</v>
      </c>
      <c r="AX72" s="9">
        <v>0.0038369076432685353</v>
      </c>
      <c r="AY72" s="9">
        <v>0.0038270953003816093</v>
      </c>
      <c r="AZ72" s="9">
        <v>0.0038173366927392823</v>
      </c>
      <c r="BA72" s="9">
        <v>0.003807631333827434</v>
      </c>
      <c r="BB72" s="9">
        <v>0.0037979787437956093</v>
      </c>
      <c r="BC72" s="9">
        <v>0.0037883784493254616</v>
      </c>
      <c r="BD72" s="9">
        <v>0.003778829983502783</v>
      </c>
      <c r="BE72" s="9">
        <v>0.003769332885692944</v>
      </c>
      <c r="BF72" s="9">
        <v>0.0037598867014197114</v>
      </c>
      <c r="BG72" s="9">
        <v>0.0037504909822472375</v>
      </c>
      <c r="BH72" s="9">
        <v>0.0037411452856651456</v>
      </c>
      <c r="BI72" s="9">
        <v>0.003731849174976633</v>
      </c>
      <c r="BJ72" s="9">
        <v>0.0037226022191894493</v>
      </c>
      <c r="BK72" s="9">
        <v>0.0037134039929096604</v>
      </c>
      <c r="BL72" s="9">
        <v>0.003704254076238122</v>
      </c>
      <c r="BM72" s="9">
        <v>0.003695152054669569</v>
      </c>
      <c r="BN72" s="9">
        <v>0.0036860975189942184</v>
      </c>
      <c r="BO72" s="9">
        <v>0.0036770900652018175</v>
      </c>
      <c r="BP72" s="9">
        <v>0.0036681292943880664</v>
      </c>
      <c r="BQ72" s="9">
        <v>0.0036592148126633065</v>
      </c>
      <c r="BR72" s="9">
        <v>0.003650346231063457</v>
      </c>
      <c r="BS72" s="9">
        <v>0.0036415231654630584</v>
      </c>
      <c r="BT72" s="9">
        <v>0.003632745236490428</v>
      </c>
      <c r="BU72" s="9">
        <v>0.00362401206944482</v>
      </c>
      <c r="BV72" s="9">
        <v>0.0036153232942155175</v>
      </c>
      <c r="BW72" s="9">
        <v>0.0036066785452028515</v>
      </c>
      <c r="BX72" s="9">
        <v>0.003598077461241032</v>
      </c>
      <c r="BY72" s="9">
        <v>0.003589519685522758</v>
      </c>
      <c r="BZ72" s="9">
        <v>0.0035810048655255714</v>
      </c>
      <c r="CA72" s="9">
        <v>0.0035725326529398747</v>
      </c>
      <c r="CB72" s="9">
        <v>0.003564102703598571</v>
      </c>
      <c r="CC72" s="9">
        <v>0.0035557146774083</v>
      </c>
      <c r="CD72" s="9">
        <v>0.0035473682382821856</v>
      </c>
      <c r="CE72" s="9">
        <v>0.0035390630540740914</v>
      </c>
      <c r="CF72" s="9">
        <v>0.003530798796514317</v>
      </c>
      <c r="CG72" s="9">
        <v>0.003522575141146688</v>
      </c>
      <c r="CH72" s="9">
        <v>0.003514391767267035</v>
      </c>
      <c r="CI72" s="9">
        <v>0.0035062483578629762</v>
      </c>
      <c r="CJ72" s="9">
        <v>0.0034981445995550136</v>
      </c>
      <c r="CK72" s="9">
        <v>0.003490080182538858</v>
      </c>
      <c r="CL72" s="9">
        <v>0.0034820548005290125</v>
      </c>
      <c r="CM72" s="9">
        <v>0.003474068150703498</v>
      </c>
      <c r="CN72" s="9">
        <v>0.003466119933649772</v>
      </c>
      <c r="CO72" s="9">
        <v>0.0034582098533117544</v>
      </c>
      <c r="CP72" s="9">
        <v>0.0034503376169379486</v>
      </c>
      <c r="CQ72" s="9">
        <v>0.003442502935030632</v>
      </c>
    </row>
    <row r="73" spans="13:95" ht="17.25">
      <c r="M73" s="68"/>
      <c r="N73" s="2">
        <v>270</v>
      </c>
      <c r="O73" s="9">
        <v>0.004155898250343454</v>
      </c>
      <c r="P73" s="9">
        <v>0.004144179861685028</v>
      </c>
      <c r="Q73" s="9">
        <v>0.004132534733514878</v>
      </c>
      <c r="R73" s="9">
        <v>0.0041209620626458405</v>
      </c>
      <c r="S73" s="9">
        <v>0.004109461060274206</v>
      </c>
      <c r="T73" s="9">
        <v>0.004098030951582182</v>
      </c>
      <c r="U73" s="9">
        <v>0.004086670975356054</v>
      </c>
      <c r="V73" s="9">
        <v>0.004075380383619236</v>
      </c>
      <c r="W73" s="9">
        <v>0.004064158441279425</v>
      </c>
      <c r="X73" s="9">
        <v>0.004053004425789147</v>
      </c>
      <c r="Y73" s="9">
        <v>0.004041917626819058</v>
      </c>
      <c r="Z73" s="9">
        <v>0.004030897345943311</v>
      </c>
      <c r="AA73" s="9">
        <v>0.00401994289633646</v>
      </c>
      <c r="AB73" s="9">
        <v>0.004009053602481294</v>
      </c>
      <c r="AC73" s="9">
        <v>0.003998228799887105</v>
      </c>
      <c r="AD73" s="9">
        <v>0.0039874678348178995</v>
      </c>
      <c r="AE73" s="9">
        <v>0.003976770064030087</v>
      </c>
      <c r="AF73" s="9">
        <v>0.0039661348545192016</v>
      </c>
      <c r="AG73" s="9">
        <v>0.003955561583275261</v>
      </c>
      <c r="AH73" s="9">
        <v>0.003945049637046368</v>
      </c>
      <c r="AI73" s="9">
        <v>0.003934598412110173</v>
      </c>
      <c r="AJ73" s="9">
        <v>0.0039242073140529025</v>
      </c>
      <c r="AK73" s="9">
        <v>0.003913875757555546</v>
      </c>
      <c r="AL73" s="9">
        <v>0.003903603166186979</v>
      </c>
      <c r="AM73" s="9">
        <v>0.0038933889722036646</v>
      </c>
      <c r="AN73" s="9">
        <v>0.003883232616355681</v>
      </c>
      <c r="AO73" s="9">
        <v>0.003873133547698828</v>
      </c>
      <c r="AP73" s="9">
        <v>0.003863091223412523</v>
      </c>
      <c r="AQ73" s="9">
        <v>0.0038531051086232986</v>
      </c>
      <c r="AR73" s="9">
        <v>0.003843174676233631</v>
      </c>
      <c r="AS73" s="9">
        <v>0.003833299406755922</v>
      </c>
      <c r="AT73" s="9">
        <v>0.00382347878815141</v>
      </c>
      <c r="AU73" s="9">
        <v>0.0038137123156738264</v>
      </c>
      <c r="AV73" s="9">
        <v>0.003803999491717614</v>
      </c>
      <c r="AW73" s="9">
        <v>0.0037943398256705336</v>
      </c>
      <c r="AX73" s="9">
        <v>0.0037847328337704805</v>
      </c>
      <c r="AY73" s="9">
        <v>0.003775178038966379</v>
      </c>
      <c r="AZ73" s="9">
        <v>0.003765674970782965</v>
      </c>
      <c r="BA73" s="9">
        <v>0.0037562231651893565</v>
      </c>
      <c r="BB73" s="9">
        <v>0.0037468221644712443</v>
      </c>
      <c r="BC73" s="9">
        <v>0.003737471517106575</v>
      </c>
      <c r="BD73" s="9">
        <v>0.0037281707776446117</v>
      </c>
      <c r="BE73" s="9">
        <v>0.003718919506588263</v>
      </c>
      <c r="BF73" s="9">
        <v>0.0037097172702795105</v>
      </c>
      <c r="BG73" s="9">
        <v>0.003700563640787912</v>
      </c>
      <c r="BH73" s="9">
        <v>0.003691458195802001</v>
      </c>
      <c r="BI73" s="9">
        <v>0.0036824005185235155</v>
      </c>
      <c r="BJ73" s="9">
        <v>0.003673390197564359</v>
      </c>
      <c r="BK73" s="9">
        <v>0.0036644268268461963</v>
      </c>
      <c r="BL73" s="9">
        <v>0.0036555100055026047</v>
      </c>
      <c r="BM73" s="9">
        <v>0.0036466393377836697</v>
      </c>
      <c r="BN73" s="9">
        <v>0.0036378144329629997</v>
      </c>
      <c r="BO73" s="9">
        <v>0.003629034905247002</v>
      </c>
      <c r="BP73" s="9">
        <v>0.0036203003736864307</v>
      </c>
      <c r="BQ73" s="9">
        <v>0.0036116104620900723</v>
      </c>
      <c r="BR73" s="9">
        <v>0.0036029647989405202</v>
      </c>
      <c r="BS73" s="9">
        <v>0.0035943630173120014</v>
      </c>
      <c r="BT73" s="9">
        <v>0.003585804754790133</v>
      </c>
      <c r="BU73" s="9">
        <v>0.003577289653393596</v>
      </c>
      <c r="BV73" s="9">
        <v>0.003568817359497659</v>
      </c>
      <c r="BW73" s="9">
        <v>0.003560387523759471</v>
      </c>
      <c r="BX73" s="9">
        <v>0.0035519998010451045</v>
      </c>
      <c r="BY73" s="9">
        <v>0.0035436538503582668</v>
      </c>
      <c r="BZ73" s="9">
        <v>0.003535349334770647</v>
      </c>
      <c r="CA73" s="9">
        <v>0.0035270859213538445</v>
      </c>
      <c r="CB73" s="9">
        <v>0.0035188632811128354</v>
      </c>
      <c r="CC73" s="9">
        <v>0.0035106810889209243</v>
      </c>
      <c r="CD73" s="9">
        <v>0.0035025390234561483</v>
      </c>
      <c r="CE73" s="9">
        <v>0.003494436767139083</v>
      </c>
      <c r="CF73" s="9">
        <v>0.0034863740060720252</v>
      </c>
      <c r="CG73" s="9">
        <v>0.003478350429979482</v>
      </c>
      <c r="CH73" s="9">
        <v>0.0034703657321499717</v>
      </c>
      <c r="CI73" s="9">
        <v>0.003462419609379068</v>
      </c>
      <c r="CJ73" s="9">
        <v>0.003454511761913663</v>
      </c>
      <c r="CK73" s="9">
        <v>0.00344664189339741</v>
      </c>
      <c r="CL73" s="9">
        <v>0.003438809710817337</v>
      </c>
      <c r="CM73" s="9">
        <v>0.0034310149244515644</v>
      </c>
      <c r="CN73" s="9">
        <v>0.0034232572478181153</v>
      </c>
      <c r="CO73" s="9">
        <v>0.003415536397624801</v>
      </c>
      <c r="CP73" s="9">
        <v>0.0034078520937201318</v>
      </c>
      <c r="CQ73" s="9">
        <v>0.003400204059045218</v>
      </c>
    </row>
    <row r="74" spans="13:95" ht="17.25">
      <c r="M74" s="68"/>
      <c r="N74" s="2">
        <v>275</v>
      </c>
      <c r="O74" s="9">
        <v>0.004095084905000755</v>
      </c>
      <c r="P74" s="9">
        <v>0.004083697088894295</v>
      </c>
      <c r="Q74" s="9">
        <v>0.004072379611496251</v>
      </c>
      <c r="R74" s="9">
        <v>0.0040611317085080725</v>
      </c>
      <c r="S74" s="9">
        <v>0.004049952629251456</v>
      </c>
      <c r="T74" s="9">
        <v>0.004038841636292513</v>
      </c>
      <c r="U74" s="9">
        <v>0.004027798005080782</v>
      </c>
      <c r="V74" s="9">
        <v>0.004016821023602281</v>
      </c>
      <c r="W74" s="9">
        <v>0.004005909992045956</v>
      </c>
      <c r="X74" s="9">
        <v>0.003995064222482737</v>
      </c>
      <c r="Y74" s="9">
        <v>0.003984283038556666</v>
      </c>
      <c r="Z74" s="9">
        <v>0.003973565775187438</v>
      </c>
      <c r="AA74" s="9">
        <v>0.003962911778283842</v>
      </c>
      <c r="AB74" s="9">
        <v>0.00395232040446752</v>
      </c>
      <c r="AC74" s="9">
        <v>0.003941791020806604</v>
      </c>
      <c r="AD74" s="9">
        <v>0.003931323004558773</v>
      </c>
      <c r="AE74" s="9">
        <v>0.003920915742923202</v>
      </c>
      <c r="AF74" s="9">
        <v>0.003910568632801125</v>
      </c>
      <c r="AG74" s="9">
        <v>0.0039002810805644963</v>
      </c>
      <c r="AH74" s="9">
        <v>0.0038900525018325</v>
      </c>
      <c r="AI74" s="9">
        <v>0.0038798823212554496</v>
      </c>
      <c r="AJ74" s="9">
        <v>0.0038697699723058507</v>
      </c>
      <c r="AK74" s="9">
        <v>0.003859714897076226</v>
      </c>
      <c r="AL74" s="9">
        <v>0.0038497165460835143</v>
      </c>
      <c r="AM74" s="9">
        <v>0.0038397743780796503</v>
      </c>
      <c r="AN74" s="9">
        <v>0.0038298878598681733</v>
      </c>
      <c r="AO74" s="9">
        <v>0.0038200564661265285</v>
      </c>
      <c r="AP74" s="9">
        <v>0.0038102796792338733</v>
      </c>
      <c r="AQ74" s="9">
        <v>0.003800556989104179</v>
      </c>
      <c r="AR74" s="9">
        <v>0.003790887893024339</v>
      </c>
      <c r="AS74" s="9">
        <v>0.0037812718954971943</v>
      </c>
      <c r="AT74" s="9">
        <v>0.0037717085080891726</v>
      </c>
      <c r="AU74" s="9">
        <v>0.0037621972492824394</v>
      </c>
      <c r="AV74" s="9">
        <v>0.0037527376443313555</v>
      </c>
      <c r="AW74" s="9">
        <v>0.0037433292251230735</v>
      </c>
      <c r="AX74" s="9">
        <v>0.0037339715300421243</v>
      </c>
      <c r="AY74" s="9">
        <v>0.0037246641038388394</v>
      </c>
      <c r="AZ74" s="9">
        <v>0.0037154064975014793</v>
      </c>
      <c r="BA74" s="9">
        <v>0.0037061982681319034</v>
      </c>
      <c r="BB74" s="9">
        <v>0.003697038978824693</v>
      </c>
      <c r="BC74" s="9">
        <v>0.003687928198549551</v>
      </c>
      <c r="BD74" s="9">
        <v>0.003678865502036917</v>
      </c>
      <c r="BE74" s="9">
        <v>0.003669850469666638</v>
      </c>
      <c r="BF74" s="9">
        <v>0.003660882687359613</v>
      </c>
      <c r="BG74" s="9">
        <v>0.003651961746472303</v>
      </c>
      <c r="BH74" s="9">
        <v>0.0036430872436939896</v>
      </c>
      <c r="BI74" s="9">
        <v>0.0036342587809467214</v>
      </c>
      <c r="BJ74" s="9">
        <v>0.0036254759652878344</v>
      </c>
      <c r="BK74" s="9">
        <v>0.0036167384088149554</v>
      </c>
      <c r="BL74" s="9">
        <v>0.003608045728573418</v>
      </c>
      <c r="BM74" s="9">
        <v>0.0035993975464660138</v>
      </c>
      <c r="BN74" s="9">
        <v>0.0035907934891649946</v>
      </c>
      <c r="BO74" s="9">
        <v>0.003582233188026244</v>
      </c>
      <c r="BP74" s="9">
        <v>0.0035737162790055667</v>
      </c>
      <c r="BQ74" s="9">
        <v>0.0035652424025770218</v>
      </c>
      <c r="BR74" s="9">
        <v>0.0035568112036532262</v>
      </c>
      <c r="BS74" s="9">
        <v>0.003548422331507573</v>
      </c>
      <c r="BT74" s="9">
        <v>0.003540075439698307</v>
      </c>
      <c r="BU74" s="9">
        <v>0.0035317701859944022</v>
      </c>
      <c r="BV74" s="9">
        <v>0.0035235062323031663</v>
      </c>
      <c r="BW74" s="9">
        <v>0.0035152832445995517</v>
      </c>
      <c r="BX74" s="9">
        <v>0.003507100892857087</v>
      </c>
      <c r="BY74" s="9">
        <v>0.003498958850980415</v>
      </c>
      <c r="BZ74" s="9">
        <v>0.0034908567967393512</v>
      </c>
      <c r="CA74" s="9">
        <v>0.00348279441170446</v>
      </c>
      <c r="CB74" s="9">
        <v>0.003474771381184065</v>
      </c>
      <c r="CC74" s="9">
        <v>0.003466787394162666</v>
      </c>
      <c r="CD74" s="9">
        <v>0.003458842143240743</v>
      </c>
      <c r="CE74" s="9">
        <v>0.003450935324575883</v>
      </c>
      <c r="CF74" s="9">
        <v>0.0034430666378251723</v>
      </c>
      <c r="CG74" s="9">
        <v>0.0034352357860888815</v>
      </c>
      <c r="CH74" s="9">
        <v>0.0034274424758553505</v>
      </c>
      <c r="CI74" s="9">
        <v>0.0034196864169470506</v>
      </c>
      <c r="CJ74" s="9">
        <v>0.0034119673224678143</v>
      </c>
      <c r="CK74" s="9">
        <v>0.003404284908751179</v>
      </c>
      <c r="CL74" s="9">
        <v>0.0033966388953098154</v>
      </c>
      <c r="CM74" s="9">
        <v>0.0033890290047860305</v>
      </c>
      <c r="CN74" s="9">
        <v>0.003381454962903281</v>
      </c>
      <c r="CO74" s="9">
        <v>0.0033739164984187124</v>
      </c>
      <c r="CP74" s="9">
        <v>0.00336641334307665</v>
      </c>
      <c r="CQ74" s="9">
        <v>0.0033589452315630776</v>
      </c>
    </row>
    <row r="75" spans="13:95" ht="17.25">
      <c r="M75" s="68"/>
      <c r="N75" s="2">
        <v>280</v>
      </c>
      <c r="O75" s="9">
        <v>0.004036037280016317</v>
      </c>
      <c r="P75" s="9">
        <v>0.004024966055128678</v>
      </c>
      <c r="Q75" s="9">
        <v>0.004013962404815905</v>
      </c>
      <c r="R75" s="9">
        <v>0.0040030256012165465</v>
      </c>
      <c r="S75" s="9">
        <v>0.003992154929378607</v>
      </c>
      <c r="T75" s="9">
        <v>0.003981349686903896</v>
      </c>
      <c r="U75" s="9">
        <v>0.0039706091836063774</v>
      </c>
      <c r="V75" s="9">
        <v>0.003959932741183862</v>
      </c>
      <c r="W75" s="9">
        <v>0.003949319692902314</v>
      </c>
      <c r="X75" s="9">
        <v>0.003938769383292151</v>
      </c>
      <c r="Y75" s="9">
        <v>0.003928281167855905</v>
      </c>
      <c r="Z75" s="9">
        <v>0.003917854412786741</v>
      </c>
      <c r="AA75" s="9">
        <v>0.0039074884946972265</v>
      </c>
      <c r="AB75" s="9">
        <v>0.0038971828003579326</v>
      </c>
      <c r="AC75" s="9">
        <v>0.003886936726445336</v>
      </c>
      <c r="AD75" s="9">
        <v>0.003876749679298617</v>
      </c>
      <c r="AE75" s="9">
        <v>0.003866621074684949</v>
      </c>
      <c r="AF75" s="9">
        <v>0.0038565503375728345</v>
      </c>
      <c r="AG75" s="9">
        <v>0.0038465369019132136</v>
      </c>
      <c r="AH75" s="9">
        <v>0.003836580210427889</v>
      </c>
      <c r="AI75" s="9">
        <v>0.0038266797144050316</v>
      </c>
      <c r="AJ75" s="9">
        <v>0.0038168348735013965</v>
      </c>
      <c r="AK75" s="9">
        <v>0.0038070451555510068</v>
      </c>
      <c r="AL75" s="9">
        <v>0.0037973100363799766</v>
      </c>
      <c r="AM75" s="9">
        <v>0.0037876289996272585</v>
      </c>
      <c r="AN75" s="9">
        <v>0.0037780015365710246</v>
      </c>
      <c r="AO75" s="9">
        <v>0.003768427145960501</v>
      </c>
      <c r="AP75" s="9">
        <v>0.0037589053338529578</v>
      </c>
      <c r="AQ75" s="9">
        <v>0.0037494356134557295</v>
      </c>
      <c r="AR75" s="9">
        <v>0.003740017504972982</v>
      </c>
      <c r="AS75" s="9">
        <v>0.0037306505354571034</v>
      </c>
      <c r="AT75" s="9">
        <v>0.003721334238664498</v>
      </c>
      <c r="AU75" s="9">
        <v>0.0037120681549156135</v>
      </c>
      <c r="AV75" s="9">
        <v>0.0037028518309590542</v>
      </c>
      <c r="AW75" s="9">
        <v>0.0036936848198396194</v>
      </c>
      <c r="AX75" s="9">
        <v>0.0036845666807701024</v>
      </c>
      <c r="AY75" s="9">
        <v>0.003675496979006735</v>
      </c>
      <c r="AZ75" s="9">
        <v>0.0036664752857281176</v>
      </c>
      <c r="BA75" s="9">
        <v>0.0036575011779175167</v>
      </c>
      <c r="BB75" s="9">
        <v>0.0036485742382484114</v>
      </c>
      <c r="BC75" s="9">
        <v>0.0036396940549731673</v>
      </c>
      <c r="BD75" s="9">
        <v>0.0036308602218147173</v>
      </c>
      <c r="BE75" s="9">
        <v>0.003622072337861166</v>
      </c>
      <c r="BF75" s="9">
        <v>0.0036133300074631847</v>
      </c>
      <c r="BG75" s="9">
        <v>0.0036046328401341237</v>
      </c>
      <c r="BH75" s="9">
        <v>0.0035959804504527293</v>
      </c>
      <c r="BI75" s="9">
        <v>0.0035873724579684038</v>
      </c>
      <c r="BJ75" s="9">
        <v>0.003578808487108887</v>
      </c>
      <c r="BK75" s="9">
        <v>0.003570288167090296</v>
      </c>
      <c r="BL75" s="9">
        <v>0.0035618111318294707</v>
      </c>
      <c r="BM75" s="9">
        <v>0.0035533770198584655</v>
      </c>
      <c r="BN75" s="9">
        <v>0.003544985474241246</v>
      </c>
      <c r="BO75" s="9">
        <v>0.0035366361424923826</v>
      </c>
      <c r="BP75" s="9">
        <v>0.0035283286764977765</v>
      </c>
      <c r="BQ75" s="9">
        <v>0.0035200627324373005</v>
      </c>
      <c r="BR75" s="9">
        <v>0.003511837970709321</v>
      </c>
      <c r="BS75" s="9">
        <v>0.003503654055857022</v>
      </c>
      <c r="BT75" s="9">
        <v>0.0034955106564964803</v>
      </c>
      <c r="BU75" s="9">
        <v>0.003487407445246463</v>
      </c>
      <c r="BV75" s="9">
        <v>0.00347934409865984</v>
      </c>
      <c r="BW75" s="9">
        <v>0.003471320297156623</v>
      </c>
      <c r="BX75" s="9">
        <v>0.003463335724958535</v>
      </c>
      <c r="BY75" s="9">
        <v>0.003455390070025088</v>
      </c>
      <c r="BZ75" s="9">
        <v>0.003447483023991127</v>
      </c>
      <c r="CA75" s="9">
        <v>0.0034396142821057803</v>
      </c>
      <c r="CB75" s="9">
        <v>0.0034317835431727666</v>
      </c>
      <c r="CC75" s="9">
        <v>0.00342399050949208</v>
      </c>
      <c r="CD75" s="9">
        <v>0.0034162348868029165</v>
      </c>
      <c r="CE75" s="9">
        <v>0.003408516384227901</v>
      </c>
      <c r="CF75" s="9">
        <v>0.0034008347142185026</v>
      </c>
      <c r="CG75" s="9">
        <v>0.0033931895925016636</v>
      </c>
      <c r="CH75" s="9">
        <v>0.0033855807380275653</v>
      </c>
      <c r="CI75" s="9">
        <v>0.0033780078729185115</v>
      </c>
      <c r="CJ75" s="9">
        <v>0.003370470722418926</v>
      </c>
      <c r="CK75" s="9">
        <v>0.0033629690148463745</v>
      </c>
      <c r="CL75" s="9">
        <v>0.0033555024815436554</v>
      </c>
      <c r="CM75" s="9">
        <v>0.00334807085683186</v>
      </c>
      <c r="CN75" s="9">
        <v>0.003340673877964433</v>
      </c>
      <c r="CO75" s="9">
        <v>0.0033333112850821673</v>
      </c>
      <c r="CP75" s="9">
        <v>0.003325982821169132</v>
      </c>
      <c r="CQ75" s="9">
        <v>0.0033186882320094947</v>
      </c>
    </row>
    <row r="76" spans="13:95" ht="17.25">
      <c r="M76" s="68"/>
      <c r="N76" s="2">
        <v>285</v>
      </c>
      <c r="O76" s="9">
        <v>0.003978679219761114</v>
      </c>
      <c r="P76" s="9">
        <v>0.003967911389177311</v>
      </c>
      <c r="Q76" s="9">
        <v>0.003957208516008179</v>
      </c>
      <c r="R76" s="9">
        <v>0.003946569906566925</v>
      </c>
      <c r="S76" s="9">
        <v>0.003935994879413477</v>
      </c>
      <c r="T76" s="9">
        <v>0.003925482765017573</v>
      </c>
      <c r="U76" s="9">
        <v>0.003915032905435147</v>
      </c>
      <c r="V76" s="9">
        <v>0.0039046446539973034</v>
      </c>
      <c r="W76" s="9">
        <v>0.0038943173750112877</v>
      </c>
      <c r="X76" s="9">
        <v>0.0038840504434727754</v>
      </c>
      <c r="Y76" s="9">
        <v>0.0038738432447889574</v>
      </c>
      <c r="Z76" s="9">
        <v>0.0038636951745118888</v>
      </c>
      <c r="AA76" s="9">
        <v>0.003853605638081543</v>
      </c>
      <c r="AB76" s="9">
        <v>0.0038435740505781938</v>
      </c>
      <c r="AC76" s="9">
        <v>0.003833599836483597</v>
      </c>
      <c r="AD76" s="9">
        <v>0.0038236824294505985</v>
      </c>
      <c r="AE76" s="9">
        <v>0.003813821272080787</v>
      </c>
      <c r="AF76" s="9">
        <v>0.003804015815709768</v>
      </c>
      <c r="AG76" s="9">
        <v>0.0037942655201997915</v>
      </c>
      <c r="AH76" s="9">
        <v>0.003784569853739317</v>
      </c>
      <c r="AI76" s="9">
        <v>0.003774928292649283</v>
      </c>
      <c r="AJ76" s="9">
        <v>0.0037653403211957404</v>
      </c>
      <c r="AK76" s="9">
        <v>0.0037558054314085795</v>
      </c>
      <c r="AL76" s="9">
        <v>0.0037463231229061186</v>
      </c>
      <c r="AM76" s="9">
        <v>0.0037368929027252595</v>
      </c>
      <c r="AN76" s="9">
        <v>0.003727514285157004</v>
      </c>
      <c r="AO76" s="9">
        <v>0.0037181867915871314</v>
      </c>
      <c r="AP76" s="9">
        <v>0.0037089099503417504</v>
      </c>
      <c r="AQ76" s="9">
        <v>0.0036996832965376127</v>
      </c>
      <c r="AR76" s="9">
        <v>0.003690506371936945</v>
      </c>
      <c r="AS76" s="9">
        <v>0.003681378724806634</v>
      </c>
      <c r="AT76" s="9">
        <v>0.0036722999097815777</v>
      </c>
      <c r="AU76" s="9">
        <v>0.0036632694877320763</v>
      </c>
      <c r="AV76" s="9">
        <v>0.0036542870256350713</v>
      </c>
      <c r="AW76" s="9">
        <v>0.0036453520964490967</v>
      </c>
      <c r="AX76" s="9">
        <v>0.003636464278992804</v>
      </c>
      <c r="AY76" s="9">
        <v>0.0036276231578269333</v>
      </c>
      <c r="AZ76" s="9">
        <v>0.003618828323139579</v>
      </c>
      <c r="BA76" s="9">
        <v>0.00361007937063467</v>
      </c>
      <c r="BB76" s="9">
        <v>0.003601375901423488</v>
      </c>
      <c r="BC76" s="9">
        <v>0.0035927175219191824</v>
      </c>
      <c r="BD76" s="9">
        <v>0.0035841038437341016</v>
      </c>
      <c r="BE76" s="9">
        <v>0.0035755344835799317</v>
      </c>
      <c r="BF76" s="9">
        <v>0.003567009063170426</v>
      </c>
      <c r="BG76" s="9">
        <v>0.003558527209126759</v>
      </c>
      <c r="BH76" s="9">
        <v>0.003550088552885317</v>
      </c>
      <c r="BI76" s="9">
        <v>0.003541692730607896</v>
      </c>
      <c r="BJ76" s="9">
        <v>0.0035333393830942112</v>
      </c>
      <c r="BK76" s="9">
        <v>0.0035250281556966287</v>
      </c>
      <c r="BL76" s="9">
        <v>0.0035167586982370637</v>
      </c>
      <c r="BM76" s="9">
        <v>0.003508530664925957</v>
      </c>
      <c r="BN76" s="9">
        <v>0.003500343714283285</v>
      </c>
      <c r="BO76" s="9">
        <v>0.003492197509061491</v>
      </c>
      <c r="BP76" s="9">
        <v>0.003484091716170349</v>
      </c>
      <c r="BQ76" s="9">
        <v>0.0034760260066036153</v>
      </c>
      <c r="BR76" s="9">
        <v>0.003468000055367475</v>
      </c>
      <c r="BS76" s="9">
        <v>0.003460013541410694</v>
      </c>
      <c r="BT76" s="9">
        <v>0.0034520661475564408</v>
      </c>
      <c r="BU76" s="9">
        <v>0.003444157560435704</v>
      </c>
      <c r="BV76" s="9">
        <v>0.0034362874704222846</v>
      </c>
      <c r="BW76" s="9">
        <v>0.0034284555715692958</v>
      </c>
      <c r="BX76" s="9">
        <v>0.00342066156154712</v>
      </c>
      <c r="BY76" s="9">
        <v>0.003412905141582809</v>
      </c>
      <c r="BZ76" s="9">
        <v>0.003405186016400845</v>
      </c>
      <c r="CA76" s="9">
        <v>0.0033975038941652523</v>
      </c>
      <c r="CB76" s="9">
        <v>0.0033898584864230094</v>
      </c>
      <c r="CC76" s="9">
        <v>0.0033822495080487133</v>
      </c>
      <c r="CD76" s="9">
        <v>0.003374676677190484</v>
      </c>
      <c r="CE76" s="9">
        <v>0.003367139715217044</v>
      </c>
      <c r="CF76" s="9">
        <v>0.0033596383466659705</v>
      </c>
      <c r="CG76" s="9">
        <v>0.0033521722991930614</v>
      </c>
      <c r="CH76" s="9">
        <v>0.0033447413035227903</v>
      </c>
      <c r="CI76" s="9">
        <v>0.0033373450933998337</v>
      </c>
      <c r="CJ76" s="9">
        <v>0.0033299834055416254</v>
      </c>
      <c r="CK76" s="9">
        <v>0.0033226559795919088</v>
      </c>
      <c r="CL76" s="9">
        <v>0.003315362558075279</v>
      </c>
      <c r="CM76" s="9">
        <v>0.003308102886352661</v>
      </c>
      <c r="CN76" s="9">
        <v>0.0033008767125777207</v>
      </c>
      <c r="CO76" s="9">
        <v>0.003293683787654168</v>
      </c>
      <c r="CP76" s="9">
        <v>0.003286523865193952</v>
      </c>
      <c r="CQ76" s="9">
        <v>0.0032793967014762833</v>
      </c>
    </row>
    <row r="77" spans="13:95" ht="17.25">
      <c r="M77" s="68"/>
      <c r="N77" s="2">
        <v>290</v>
      </c>
      <c r="O77" s="9">
        <v>0.003922938901181206</v>
      </c>
      <c r="P77" s="9">
        <v>0.003912461997809109</v>
      </c>
      <c r="Q77" s="9">
        <v>0.00390204757185744</v>
      </c>
      <c r="R77" s="9">
        <v>0.003891694961723554</v>
      </c>
      <c r="S77" s="9">
        <v>0.0038814035174328846</v>
      </c>
      <c r="T77" s="9">
        <v>0.0038711726003194985</v>
      </c>
      <c r="U77" s="9">
        <v>0.0038610015827192446</v>
      </c>
      <c r="V77" s="9">
        <v>0.0038508898476748666</v>
      </c>
      <c r="W77" s="9">
        <v>0.003840836788652455</v>
      </c>
      <c r="X77" s="9">
        <v>0.003830841809268659</v>
      </c>
      <c r="Y77" s="9">
        <v>0.003820904323028113</v>
      </c>
      <c r="Z77" s="9">
        <v>0.0038110237530705996</v>
      </c>
      <c r="AA77" s="9">
        <v>0.003801199531927433</v>
      </c>
      <c r="AB77" s="9">
        <v>0.0037914311012866527</v>
      </c>
      <c r="AC77" s="9">
        <v>0.003781717911766576</v>
      </c>
      <c r="AD77" s="9">
        <v>0.003772059422697359</v>
      </c>
      <c r="AE77" s="9">
        <v>0.0037624551019101336</v>
      </c>
      <c r="AF77" s="9">
        <v>0.0037529044255334297</v>
      </c>
      <c r="AG77" s="9">
        <v>0.0037434068777965086</v>
      </c>
      <c r="AH77" s="9">
        <v>0.003733961950839341</v>
      </c>
      <c r="AI77" s="9">
        <v>0.003724569144528868</v>
      </c>
      <c r="AJ77" s="9">
        <v>0.0037152279662813472</v>
      </c>
      <c r="AK77" s="9">
        <v>0.0037059379308904622</v>
      </c>
      <c r="AL77" s="9">
        <v>0.003696698560360968</v>
      </c>
      <c r="AM77" s="9">
        <v>0.003687509383747645</v>
      </c>
      <c r="AN77" s="9">
        <v>0.0036783699369993235</v>
      </c>
      <c r="AO77" s="9">
        <v>0.0036692797628077737</v>
      </c>
      <c r="AP77" s="9">
        <v>0.003660238410461267</v>
      </c>
      <c r="AQ77" s="9">
        <v>0.003651245435702616</v>
      </c>
      <c r="AR77" s="9">
        <v>0.0036423004005914903</v>
      </c>
      <c r="AS77" s="9">
        <v>0.003633402873370888</v>
      </c>
      <c r="AT77" s="9">
        <v>0.0036245524283375443</v>
      </c>
      <c r="AU77" s="9">
        <v>0.003615748645716161</v>
      </c>
      <c r="AV77" s="9">
        <v>0.0036069911115372837</v>
      </c>
      <c r="AW77" s="9">
        <v>0.003598279417518717</v>
      </c>
      <c r="AX77" s="9">
        <v>0.0035896131609503084</v>
      </c>
      <c r="AY77" s="9">
        <v>0.00358099194458199</v>
      </c>
      <c r="AZ77" s="9">
        <v>0.0035724153765149865</v>
      </c>
      <c r="BA77" s="9">
        <v>0.0035638830700960096</v>
      </c>
      <c r="BB77" s="9">
        <v>0.0035553946438143893</v>
      </c>
      <c r="BC77" s="9">
        <v>0.003546949721201992</v>
      </c>
      <c r="BD77" s="9">
        <v>0.00353854793073587</v>
      </c>
      <c r="BE77" s="9">
        <v>0.0035301889057434937</v>
      </c>
      <c r="BF77" s="9">
        <v>0.0035218722843105336</v>
      </c>
      <c r="BG77" s="9">
        <v>0.003513597709191028</v>
      </c>
      <c r="BH77" s="9">
        <v>0.0035053648277199555</v>
      </c>
      <c r="BI77" s="9">
        <v>0.003497173291728021</v>
      </c>
      <c r="BJ77" s="9">
        <v>0.003489022757458659</v>
      </c>
      <c r="BK77" s="9">
        <v>0.0034809128854871455</v>
      </c>
      <c r="BL77" s="9">
        <v>0.003472843340641762</v>
      </c>
      <c r="BM77" s="9">
        <v>0.003464813791926919</v>
      </c>
      <c r="BN77" s="9">
        <v>0.003456823912448216</v>
      </c>
      <c r="BO77" s="9">
        <v>0.003448873379339331</v>
      </c>
      <c r="BP77" s="9">
        <v>0.0034409618736907133</v>
      </c>
      <c r="BQ77" s="9">
        <v>0.0034330890804800045</v>
      </c>
      <c r="BR77" s="9">
        <v>0.0034252546885041395</v>
      </c>
      <c r="BS77" s="9">
        <v>0.0034174583903130704</v>
      </c>
      <c r="BT77" s="9">
        <v>0.003409699882145064</v>
      </c>
      <c r="BU77" s="9">
        <v>0.0034019788638635392</v>
      </c>
      <c r="BV77" s="9">
        <v>0.003394295038895358</v>
      </c>
      <c r="BW77" s="9">
        <v>0.0033866481141705874</v>
      </c>
      <c r="BX77" s="9">
        <v>0.003379037800063584</v>
      </c>
      <c r="BY77" s="9">
        <v>0.003371463810335531</v>
      </c>
      <c r="BZ77" s="9">
        <v>0.003363925862078176</v>
      </c>
      <c r="CA77" s="9">
        <v>0.0033564236756589137</v>
      </c>
      <c r="CB77" s="9">
        <v>0.0033489569746670673</v>
      </c>
      <c r="CC77" s="9">
        <v>0.00334152548586137</v>
      </c>
      <c r="CD77" s="9">
        <v>0.003334128939118618</v>
      </c>
      <c r="CE77" s="9">
        <v>0.0033267670673834456</v>
      </c>
      <c r="CF77" s="9">
        <v>0.0033194396066191893</v>
      </c>
      <c r="CG77" s="9">
        <v>0.0033121462957598343</v>
      </c>
      <c r="CH77" s="9">
        <v>0.0033048868766629804</v>
      </c>
      <c r="CI77" s="9">
        <v>0.003297661094063827</v>
      </c>
      <c r="CJ77" s="9">
        <v>0.003290468695530119</v>
      </c>
      <c r="CK77" s="9">
        <v>0.003283309431418074</v>
      </c>
      <c r="CL77" s="9">
        <v>0.003276183054829193</v>
      </c>
      <c r="CM77" s="9">
        <v>0.0032690893215680124</v>
      </c>
      <c r="CN77" s="9">
        <v>0.0032620279901007096</v>
      </c>
      <c r="CO77" s="9">
        <v>0.003254998821514566</v>
      </c>
      <c r="CP77" s="9">
        <v>0.0032480015794782583</v>
      </c>
      <c r="CQ77" s="9">
        <v>0.0032410360302029552</v>
      </c>
    </row>
    <row r="78" spans="13:95" ht="17.25">
      <c r="M78" s="68"/>
      <c r="N78" s="2">
        <v>295</v>
      </c>
      <c r="O78" s="9">
        <v>0.003868748529174115</v>
      </c>
      <c r="P78" s="9">
        <v>0.003858550765667745</v>
      </c>
      <c r="Q78" s="9">
        <v>0.0038484131277301777</v>
      </c>
      <c r="R78" s="9">
        <v>0.0038383349839089687</v>
      </c>
      <c r="S78" s="9">
        <v>0.003828315713801629</v>
      </c>
      <c r="T78" s="9">
        <v>0.003818354707752461</v>
      </c>
      <c r="U78" s="9">
        <v>0.00380845136656135</v>
      </c>
      <c r="V78" s="9">
        <v>0.003798605101203909</v>
      </c>
      <c r="W78" s="9">
        <v>0.003788815332562379</v>
      </c>
      <c r="X78" s="9">
        <v>0.003779081491166751</v>
      </c>
      <c r="Y78" s="9">
        <v>0.0037694030169455705</v>
      </c>
      <c r="Z78" s="9">
        <v>0.003759779358985975</v>
      </c>
      <c r="AA78" s="9">
        <v>0.0037502099753025115</v>
      </c>
      <c r="AB78" s="9">
        <v>0.0037406943326142713</v>
      </c>
      <c r="AC78" s="9">
        <v>0.0037312319061299976</v>
      </c>
      <c r="AD78" s="9">
        <v>0.003721822179340757</v>
      </c>
      <c r="AE78" s="9">
        <v>0.0037124646438198338</v>
      </c>
      <c r="AF78" s="9">
        <v>0.0037031587990295086</v>
      </c>
      <c r="AG78" s="9">
        <v>0.003693904152134408</v>
      </c>
      <c r="AH78" s="9">
        <v>0.003684700217821153</v>
      </c>
      <c r="AI78" s="9">
        <v>0.0036755465181239903</v>
      </c>
      <c r="AJ78" s="9">
        <v>0.003666442582256164</v>
      </c>
      <c r="AK78" s="9">
        <v>0.0036573879464467723</v>
      </c>
      <c r="AL78" s="9">
        <v>0.0036483821537828935</v>
      </c>
      <c r="AM78" s="9">
        <v>0.003639424754056715</v>
      </c>
      <c r="AN78" s="9">
        <v>0.0036305153036174996</v>
      </c>
      <c r="AO78" s="9">
        <v>0.003621653365228157</v>
      </c>
      <c r="AP78" s="9">
        <v>0.003612838507926257</v>
      </c>
      <c r="AQ78" s="9">
        <v>0.003604070306889267</v>
      </c>
      <c r="AR78" s="9">
        <v>0.0035953483433038883</v>
      </c>
      <c r="AS78" s="9">
        <v>0.0035866722042392995</v>
      </c>
      <c r="AT78" s="9">
        <v>0.0035780414825241384</v>
      </c>
      <c r="AU78" s="9">
        <v>0.003569455776627136</v>
      </c>
      <c r="AV78" s="9">
        <v>0.003560914690541184</v>
      </c>
      <c r="AW78" s="9">
        <v>0.0035524178336707618</v>
      </c>
      <c r="AX78" s="9">
        <v>0.0035439648207225786</v>
      </c>
      <c r="AY78" s="9">
        <v>0.0035355552715992966</v>
      </c>
      <c r="AZ78" s="9">
        <v>0.003527188811296231</v>
      </c>
      <c r="BA78" s="9">
        <v>0.003518865069800932</v>
      </c>
      <c r="BB78" s="9">
        <v>0.00351058368199552</v>
      </c>
      <c r="BC78" s="9">
        <v>0.00350234428756168</v>
      </c>
      <c r="BD78" s="9">
        <v>0.003494146530888223</v>
      </c>
      <c r="BE78" s="9">
        <v>0.0034859900609811407</v>
      </c>
      <c r="BF78" s="9">
        <v>0.003477874531376029</v>
      </c>
      <c r="BG78" s="9">
        <v>0.0034697996000528203</v>
      </c>
      <c r="BH78" s="9">
        <v>0.003461764929352766</v>
      </c>
      <c r="BI78" s="9">
        <v>0.0034537701858975258</v>
      </c>
      <c r="BJ78" s="9">
        <v>0.00344581504051038</v>
      </c>
      <c r="BK78" s="9">
        <v>0.0034378991681394116</v>
      </c>
      <c r="BL78" s="9">
        <v>0.0034300222477826577</v>
      </c>
      <c r="BM78" s="9">
        <v>0.0034221839624151147</v>
      </c>
      <c r="BN78" s="9">
        <v>0.00341438399891757</v>
      </c>
      <c r="BO78" s="9">
        <v>0.0034066220480071826</v>
      </c>
      <c r="BP78" s="9">
        <v>0.003398897804169772</v>
      </c>
      <c r="BQ78" s="9">
        <v>0.0033912109655937417</v>
      </c>
      <c r="BR78" s="9">
        <v>0.003383561234105592</v>
      </c>
      <c r="BS78" s="9">
        <v>0.003375948315107001</v>
      </c>
      <c r="BT78" s="9">
        <v>0.003368371917513355</v>
      </c>
      <c r="BU78" s="9">
        <v>0.003360831753693765</v>
      </c>
      <c r="BV78" s="9">
        <v>0.0033533275394124714</v>
      </c>
      <c r="BW78" s="9">
        <v>0.00334585899377161</v>
      </c>
      <c r="BX78" s="9">
        <v>0.0033384258391552972</v>
      </c>
      <c r="BY78" s="9">
        <v>0.0033310278011749843</v>
      </c>
      <c r="BZ78" s="9">
        <v>0.0033236646086160873</v>
      </c>
      <c r="CA78" s="9">
        <v>0.0033163359933857683</v>
      </c>
      <c r="CB78" s="9">
        <v>0.003309041690461937</v>
      </c>
      <c r="CC78" s="9">
        <v>0.003301781437843354</v>
      </c>
      <c r="CD78" s="9">
        <v>0.003294554976500856</v>
      </c>
      <c r="CE78" s="9">
        <v>0.003287362050329637</v>
      </c>
      <c r="CF78" s="9">
        <v>0.0032802024061025755</v>
      </c>
      <c r="CG78" s="9">
        <v>0.0032730757934245815</v>
      </c>
      <c r="CH78" s="9">
        <v>0.003265981964687901</v>
      </c>
      <c r="CI78" s="9">
        <v>0.0032589206750284123</v>
      </c>
      <c r="CJ78" s="9">
        <v>0.003251891682282815</v>
      </c>
      <c r="CK78" s="9">
        <v>0.0032448947469467344</v>
      </c>
      <c r="CL78" s="9">
        <v>0.0032379296321337204</v>
      </c>
      <c r="CM78" s="9">
        <v>0.0032309961035350697</v>
      </c>
      <c r="CN78" s="9">
        <v>0.003224093929380511</v>
      </c>
      <c r="CO78" s="9">
        <v>0.0032172228803996647</v>
      </c>
      <c r="CP78" s="9">
        <v>0.003210382729784332</v>
      </c>
      <c r="CQ78" s="9">
        <v>0.0032035732531515075</v>
      </c>
    </row>
    <row r="79" spans="13:95" ht="17.25">
      <c r="M79" s="69"/>
      <c r="N79" s="2">
        <v>300</v>
      </c>
      <c r="O79" s="9">
        <v>0.0038160440573670805</v>
      </c>
      <c r="P79" s="9">
        <v>0.003806114280136515</v>
      </c>
      <c r="Q79" s="9">
        <v>0.003796242396453726</v>
      </c>
      <c r="R79" s="9">
        <v>0.0037864278032252725</v>
      </c>
      <c r="S79" s="9">
        <v>0.003776669907866829</v>
      </c>
      <c r="T79" s="9">
        <v>0.0037669681280152307</v>
      </c>
      <c r="U79" s="9">
        <v>0.00375732189125186</v>
      </c>
      <c r="V79" s="9">
        <v>0.0037477306348368262</v>
      </c>
      <c r="W79" s="9">
        <v>0.0037381938054533567</v>
      </c>
      <c r="X79" s="9">
        <v>0.0037287108589618904</v>
      </c>
      <c r="Y79" s="9">
        <v>0.0037192812601633918</v>
      </c>
      <c r="Z79" s="9">
        <v>0.003709904482571398</v>
      </c>
      <c r="AA79" s="9">
        <v>0.00370058000819244</v>
      </c>
      <c r="AB79" s="9">
        <v>0.0036913073273143423</v>
      </c>
      <c r="AC79" s="9">
        <v>0.003682085938302091</v>
      </c>
      <c r="AD79" s="9">
        <v>0.0036729153474009154</v>
      </c>
      <c r="AE79" s="9">
        <v>0.003663795068546188</v>
      </c>
      <c r="AF79" s="9">
        <v>0.0036547246231798916</v>
      </c>
      <c r="AG79" s="9">
        <v>0.0036457035400733386</v>
      </c>
      <c r="AH79" s="9">
        <v>0.003636731355155816</v>
      </c>
      <c r="AI79" s="9">
        <v>0.003627807611348979</v>
      </c>
      <c r="AJ79" s="9">
        <v>0.0036189318584066562</v>
      </c>
      <c r="AK79" s="9">
        <v>0.003610103652759877</v>
      </c>
      <c r="AL79" s="9">
        <v>0.0036013225573669</v>
      </c>
      <c r="AM79" s="9">
        <v>0.003592588141567992</v>
      </c>
      <c r="AN79" s="9">
        <v>0.003583899980944803</v>
      </c>
      <c r="AO79" s="9">
        <v>0.0035752576571841214</v>
      </c>
      <c r="AP79" s="9">
        <v>0.003566660757945827</v>
      </c>
      <c r="AQ79" s="9">
        <v>0.003558108876734877</v>
      </c>
      <c r="AR79" s="9">
        <v>0.0035496016127771783</v>
      </c>
      <c r="AS79" s="9">
        <v>0.003541138570899157</v>
      </c>
      <c r="AT79" s="9">
        <v>0.0035327193614108983</v>
      </c>
      <c r="AU79" s="9">
        <v>0.003524343599992742</v>
      </c>
      <c r="AV79" s="9">
        <v>0.0035160109075851416</v>
      </c>
      <c r="AW79" s="9">
        <v>0.003507720910281716</v>
      </c>
      <c r="AX79" s="9">
        <v>0.0034994732392253443</v>
      </c>
      <c r="AY79" s="9">
        <v>0.003491267530507203</v>
      </c>
      <c r="AZ79" s="9">
        <v>0.003483103425068615</v>
      </c>
      <c r="BA79" s="9">
        <v>0.0034749805686056473</v>
      </c>
      <c r="BB79" s="9">
        <v>0.0034668986114763014</v>
      </c>
      <c r="BC79" s="9">
        <v>0.0034588572086102698</v>
      </c>
      <c r="BD79" s="9">
        <v>0.0034508560194210793</v>
      </c>
      <c r="BE79" s="9">
        <v>0.0034428947077206487</v>
      </c>
      <c r="BF79" s="9">
        <v>0.003434972941636048</v>
      </c>
      <c r="BG79" s="9">
        <v>0.003427090393528511</v>
      </c>
      <c r="BH79" s="9">
        <v>0.0034192467399145167</v>
      </c>
      <c r="BI79" s="9">
        <v>0.003411441661388926</v>
      </c>
      <c r="BJ79" s="9">
        <v>0.0034036748425500998</v>
      </c>
      <c r="BK79" s="9">
        <v>0.0033959459719269075</v>
      </c>
      <c r="BL79" s="9">
        <v>0.0033882547419075955</v>
      </c>
      <c r="BM79" s="9">
        <v>0.0033806008486704227</v>
      </c>
      <c r="BN79" s="9">
        <v>0.0033729839921160126</v>
      </c>
      <c r="BO79" s="9">
        <v>0.003365403875801402</v>
      </c>
      <c r="BP79" s="9">
        <v>0.0033578602068756727</v>
      </c>
      <c r="BQ79" s="9">
        <v>0.003350352696017153</v>
      </c>
      <c r="BR79" s="9">
        <v>0.0033428810573721372</v>
      </c>
      <c r="BS79" s="9">
        <v>0.0033354450084950734</v>
      </c>
      <c r="BT79" s="9">
        <v>0.0033280442702901428</v>
      </c>
      <c r="BU79" s="9">
        <v>0.003320678566954253</v>
      </c>
      <c r="BV79" s="9">
        <v>0.0033133476259213307</v>
      </c>
      <c r="BW79" s="9">
        <v>0.003306051177807923</v>
      </c>
      <c r="BX79" s="9">
        <v>0.0032987889563600445</v>
      </c>
      <c r="BY79" s="9">
        <v>0.0032915606984012455</v>
      </c>
      <c r="BZ79" s="9">
        <v>0.0032843661437818514</v>
      </c>
      <c r="CA79" s="9">
        <v>0.0032772050353293484</v>
      </c>
      <c r="CB79" s="9">
        <v>0.0032700771187998863</v>
      </c>
      <c r="CC79" s="9">
        <v>0.0032629821428308485</v>
      </c>
      <c r="CD79" s="9">
        <v>0.003255919858894468</v>
      </c>
      <c r="CE79" s="9">
        <v>0.0032488900212524824</v>
      </c>
      <c r="CF79" s="9">
        <v>0.003241892386911742</v>
      </c>
      <c r="CG79" s="9">
        <v>0.0032349267155808038</v>
      </c>
      <c r="CH79" s="9">
        <v>0.0032279927696274436</v>
      </c>
      <c r="CI79" s="9">
        <v>0.003221090314037094</v>
      </c>
      <c r="CJ79" s="9">
        <v>0.0032142191163721276</v>
      </c>
      <c r="CK79" s="9">
        <v>0.003207378946732047</v>
      </c>
      <c r="CL79" s="9">
        <v>0.0032005695777144565</v>
      </c>
      <c r="CM79" s="9">
        <v>0.0031937907843768904</v>
      </c>
      <c r="CN79" s="9">
        <v>0.0031870423441994</v>
      </c>
      <c r="CO79" s="9">
        <v>0.003180324037047917</v>
      </c>
      <c r="CP79" s="9">
        <v>0.0031736356451383782</v>
      </c>
      <c r="CQ79" s="9">
        <v>0.0031669769530015524</v>
      </c>
    </row>
  </sheetData>
  <sheetProtection password="E425" sheet="1"/>
  <mergeCells count="10">
    <mergeCell ref="B3:C3"/>
    <mergeCell ref="A5:C5"/>
    <mergeCell ref="A27:C27"/>
    <mergeCell ref="A53:C53"/>
    <mergeCell ref="B25:C25"/>
    <mergeCell ref="O7:AI7"/>
    <mergeCell ref="M55:N56"/>
    <mergeCell ref="O55:CQ55"/>
    <mergeCell ref="M57:M79"/>
    <mergeCell ref="D54:F54"/>
  </mergeCells>
  <conditionalFormatting sqref="B26">
    <cfRule type="cellIs" priority="2" dxfId="2" operator="equal" stopIfTrue="1">
      <formula>"OK"</formula>
    </cfRule>
  </conditionalFormatting>
  <conditionalFormatting sqref="B25">
    <cfRule type="cellIs" priority="1" dxfId="2" operator="equal" stopIfTrue="1">
      <formula>"Pass"</formula>
    </cfRule>
  </conditionalFormatting>
  <dataValidations count="3">
    <dataValidation type="list" allowBlank="1" showInputMessage="1" showErrorMessage="1" promptTitle="Select N*(VD+Vout)" prompt="Select N*(VD+Vout)" sqref="B19">
      <formula1>$O$56:$CQ$56</formula1>
    </dataValidation>
    <dataValidation type="list" allowBlank="1" showInputMessage="1" showErrorMessage="1" promptTitle="Select Input Vac_min" prompt="Select Input Vac_min" sqref="B15">
      <formula1>$N$57:$N$79</formula1>
    </dataValidation>
    <dataValidation type="list" allowBlank="1" showInputMessage="1" showErrorMessage="1" sqref="B16">
      <formula1>$N$57:$N$79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4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117</dc:creator>
  <cp:keywords/>
  <dc:description/>
  <cp:lastModifiedBy>Chris Lin </cp:lastModifiedBy>
  <cp:lastPrinted>2016-06-30T04:48:43Z</cp:lastPrinted>
  <dcterms:created xsi:type="dcterms:W3CDTF">2009-08-17T05:54:29Z</dcterms:created>
  <dcterms:modified xsi:type="dcterms:W3CDTF">2017-03-22T02:09:43Z</dcterms:modified>
  <cp:category/>
  <cp:version/>
  <cp:contentType/>
  <cp:contentStatus/>
</cp:coreProperties>
</file>